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ocuments\"/>
    </mc:Choice>
  </mc:AlternateContent>
  <bookViews>
    <workbookView xWindow="0" yWindow="0" windowWidth="23040" windowHeight="9192"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E335" i="9"/>
  <c r="B335" i="9" s="1"/>
  <c r="F334" i="9"/>
  <c r="H333" i="9"/>
  <c r="G333" i="9"/>
  <c r="E333" i="9" s="1"/>
  <c r="B333" i="9" s="1"/>
  <c r="F333" i="9"/>
  <c r="H332" i="9"/>
  <c r="G332" i="9"/>
  <c r="F332" i="9"/>
  <c r="H331" i="9"/>
  <c r="G331" i="9"/>
  <c r="F331" i="9"/>
  <c r="E331" i="9"/>
  <c r="B331" i="9" s="1"/>
  <c r="H330" i="9"/>
  <c r="E330" i="9" s="1"/>
  <c r="G330" i="9"/>
  <c r="F330" i="9"/>
  <c r="H329" i="9"/>
  <c r="G329" i="9"/>
  <c r="E329" i="9" s="1"/>
  <c r="B329" i="9" s="1"/>
  <c r="F329" i="9"/>
  <c r="H328" i="9"/>
  <c r="G328" i="9"/>
  <c r="F328" i="9"/>
  <c r="H327" i="9"/>
  <c r="G327" i="9"/>
  <c r="F327" i="9"/>
  <c r="E327" i="9"/>
  <c r="B327" i="9" s="1"/>
  <c r="H326" i="9"/>
  <c r="G326" i="9"/>
  <c r="F326" i="9"/>
  <c r="E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G319" i="9"/>
  <c r="F319" i="9"/>
  <c r="E319" i="9"/>
  <c r="B319" i="9" s="1"/>
  <c r="H318" i="9"/>
  <c r="G318" i="9"/>
  <c r="F318" i="9"/>
  <c r="E318" i="9"/>
  <c r="H317" i="9"/>
  <c r="G317" i="9"/>
  <c r="E317" i="9" s="1"/>
  <c r="B317" i="9" s="1"/>
  <c r="F317" i="9"/>
  <c r="F316" i="9"/>
  <c r="F315" i="9"/>
  <c r="F314" i="9"/>
  <c r="H313" i="9"/>
  <c r="G313" i="9"/>
  <c r="E313" i="9" s="1"/>
  <c r="B313" i="9" s="1"/>
  <c r="F313" i="9"/>
  <c r="H312" i="9"/>
  <c r="G312" i="9"/>
  <c r="F312" i="9"/>
  <c r="H311" i="9"/>
  <c r="G311" i="9"/>
  <c r="F311" i="9"/>
  <c r="E311" i="9"/>
  <c r="B311" i="9" s="1"/>
  <c r="F310" i="9"/>
  <c r="F309" i="9"/>
  <c r="F308" i="9"/>
  <c r="H307" i="9"/>
  <c r="G307" i="9"/>
  <c r="F307" i="9"/>
  <c r="F306" i="9"/>
  <c r="H305" i="9"/>
  <c r="G305" i="9"/>
  <c r="F305" i="9"/>
  <c r="E305" i="9"/>
  <c r="B305" i="9" s="1"/>
  <c r="H304" i="9"/>
  <c r="G304" i="9"/>
  <c r="F304" i="9"/>
  <c r="H303" i="9"/>
  <c r="G303" i="9"/>
  <c r="E303" i="9" s="1"/>
  <c r="B303" i="9" s="1"/>
  <c r="F303" i="9"/>
  <c r="F302" i="9"/>
  <c r="F301" i="9"/>
  <c r="F300" i="9"/>
  <c r="F299" i="9"/>
  <c r="F297" i="9"/>
  <c r="L296" i="9"/>
  <c r="H296" i="9"/>
  <c r="F296" i="9"/>
  <c r="F295" i="9"/>
  <c r="I294" i="9"/>
  <c r="H294" i="9"/>
  <c r="F294" i="9"/>
  <c r="E293" i="9"/>
  <c r="M292" i="9"/>
  <c r="L292" i="9"/>
  <c r="F292" i="9" s="1"/>
  <c r="E292" i="9"/>
  <c r="B292" i="9" s="1"/>
  <c r="M291" i="9"/>
  <c r="L291" i="9"/>
  <c r="F291" i="9" s="1"/>
  <c r="E291" i="9"/>
  <c r="B291" i="9"/>
  <c r="M290" i="9"/>
  <c r="L290" i="9"/>
  <c r="F290" i="9" s="1"/>
  <c r="E290" i="9"/>
  <c r="M289" i="9"/>
  <c r="L289" i="9"/>
  <c r="F289" i="9"/>
  <c r="E289" i="9"/>
  <c r="M288" i="9"/>
  <c r="L288" i="9"/>
  <c r="F288" i="9" s="1"/>
  <c r="E288" i="9"/>
  <c r="B288" i="9" s="1"/>
  <c r="M287" i="9"/>
  <c r="L287" i="9"/>
  <c r="F287" i="9" s="1"/>
  <c r="B287" i="9" s="1"/>
  <c r="E287" i="9"/>
  <c r="M286" i="9"/>
  <c r="L286" i="9"/>
  <c r="F286" i="9" s="1"/>
  <c r="E286" i="9"/>
  <c r="M285" i="9"/>
  <c r="L285" i="9"/>
  <c r="F285" i="9"/>
  <c r="E285" i="9"/>
  <c r="M284" i="9"/>
  <c r="L284" i="9"/>
  <c r="F284" i="9" s="1"/>
  <c r="E284" i="9"/>
  <c r="B284" i="9" s="1"/>
  <c r="M283" i="9"/>
  <c r="L283" i="9"/>
  <c r="F283" i="9" s="1"/>
  <c r="E283" i="9"/>
  <c r="B283" i="9"/>
  <c r="M282" i="9"/>
  <c r="L282" i="9"/>
  <c r="F282" i="9" s="1"/>
  <c r="E282" i="9"/>
  <c r="M281" i="9"/>
  <c r="L281" i="9"/>
  <c r="F281" i="9"/>
  <c r="E281" i="9"/>
  <c r="M280" i="9"/>
  <c r="L280" i="9"/>
  <c r="F280" i="9" s="1"/>
  <c r="E280" i="9"/>
  <c r="B280" i="9" s="1"/>
  <c r="M279" i="9"/>
  <c r="L279" i="9"/>
  <c r="F279" i="9" s="1"/>
  <c r="B279" i="9" s="1"/>
  <c r="E279" i="9"/>
  <c r="M278" i="9"/>
  <c r="L278" i="9"/>
  <c r="F278" i="9" s="1"/>
  <c r="E278" i="9"/>
  <c r="M277" i="9"/>
  <c r="L277" i="9"/>
  <c r="F277" i="9"/>
  <c r="E277" i="9"/>
  <c r="M276" i="9"/>
  <c r="L276" i="9"/>
  <c r="F276" i="9" s="1"/>
  <c r="E276" i="9"/>
  <c r="B276" i="9" s="1"/>
  <c r="M275" i="9"/>
  <c r="L275" i="9"/>
  <c r="F275" i="9" s="1"/>
  <c r="E275" i="9"/>
  <c r="B275" i="9"/>
  <c r="M274" i="9"/>
  <c r="L274" i="9"/>
  <c r="F274" i="9" s="1"/>
  <c r="E274" i="9"/>
  <c r="M273" i="9"/>
  <c r="L273" i="9"/>
  <c r="F273" i="9"/>
  <c r="E273" i="9"/>
  <c r="M272" i="9"/>
  <c r="L272" i="9"/>
  <c r="F272" i="9" s="1"/>
  <c r="E272" i="9"/>
  <c r="B272" i="9" s="1"/>
  <c r="M271" i="9"/>
  <c r="L271" i="9"/>
  <c r="F271" i="9" s="1"/>
  <c r="B271" i="9" s="1"/>
  <c r="E271" i="9"/>
  <c r="M270" i="9"/>
  <c r="L270" i="9"/>
  <c r="F270" i="9" s="1"/>
  <c r="E270" i="9"/>
  <c r="M269" i="9"/>
  <c r="L269" i="9"/>
  <c r="F269" i="9"/>
  <c r="E269" i="9"/>
  <c r="M268" i="9"/>
  <c r="L268" i="9"/>
  <c r="F268" i="9" s="1"/>
  <c r="E268" i="9"/>
  <c r="B268" i="9" s="1"/>
  <c r="M267" i="9"/>
  <c r="L267" i="9"/>
  <c r="F267" i="9" s="1"/>
  <c r="E267" i="9"/>
  <c r="B267" i="9"/>
  <c r="M266" i="9"/>
  <c r="L266" i="9"/>
  <c r="F266" i="9" s="1"/>
  <c r="E266" i="9"/>
  <c r="M265" i="9"/>
  <c r="L265" i="9"/>
  <c r="F265" i="9"/>
  <c r="E265" i="9"/>
  <c r="M264" i="9"/>
  <c r="L264" i="9"/>
  <c r="F264" i="9" s="1"/>
  <c r="E264" i="9"/>
  <c r="B264" i="9" s="1"/>
  <c r="M263" i="9"/>
  <c r="L263" i="9"/>
  <c r="F263" i="9" s="1"/>
  <c r="B263" i="9" s="1"/>
  <c r="E263" i="9"/>
  <c r="M262" i="9"/>
  <c r="L262" i="9"/>
  <c r="F262" i="9" s="1"/>
  <c r="E262" i="9"/>
  <c r="M261" i="9"/>
  <c r="L261" i="9"/>
  <c r="F261" i="9"/>
  <c r="E261" i="9"/>
  <c r="M260" i="9"/>
  <c r="L260" i="9"/>
  <c r="F260" i="9" s="1"/>
  <c r="E260" i="9"/>
  <c r="B260" i="9" s="1"/>
  <c r="M259" i="9"/>
  <c r="L259" i="9"/>
  <c r="F259" i="9" s="1"/>
  <c r="E259" i="9"/>
  <c r="B259" i="9"/>
  <c r="M258" i="9"/>
  <c r="L258" i="9"/>
  <c r="F258" i="9" s="1"/>
  <c r="E258" i="9"/>
  <c r="M257" i="9"/>
  <c r="L257" i="9"/>
  <c r="F257" i="9"/>
  <c r="E257" i="9"/>
  <c r="M256" i="9"/>
  <c r="L256" i="9"/>
  <c r="F256" i="9" s="1"/>
  <c r="E256" i="9"/>
  <c r="B256" i="9" s="1"/>
  <c r="M255" i="9"/>
  <c r="L255" i="9"/>
  <c r="F255" i="9" s="1"/>
  <c r="B255" i="9" s="1"/>
  <c r="E255" i="9"/>
  <c r="M254" i="9"/>
  <c r="L254" i="9"/>
  <c r="F254" i="9" s="1"/>
  <c r="E254" i="9"/>
  <c r="M253" i="9"/>
  <c r="L253" i="9"/>
  <c r="F253" i="9"/>
  <c r="E253" i="9"/>
  <c r="M252" i="9"/>
  <c r="L252" i="9"/>
  <c r="F252" i="9" s="1"/>
  <c r="E252" i="9"/>
  <c r="B252" i="9" s="1"/>
  <c r="M251" i="9"/>
  <c r="L251" i="9"/>
  <c r="F251" i="9" s="1"/>
  <c r="E251" i="9"/>
  <c r="B251" i="9"/>
  <c r="M250" i="9"/>
  <c r="L250" i="9"/>
  <c r="F250" i="9" s="1"/>
  <c r="E250" i="9"/>
  <c r="M249" i="9"/>
  <c r="L249" i="9"/>
  <c r="F249" i="9"/>
  <c r="E249" i="9"/>
  <c r="M248" i="9"/>
  <c r="L248" i="9"/>
  <c r="F248" i="9" s="1"/>
  <c r="E248" i="9"/>
  <c r="B248" i="9" s="1"/>
  <c r="M247" i="9"/>
  <c r="L247" i="9"/>
  <c r="F247" i="9" s="1"/>
  <c r="B247" i="9" s="1"/>
  <c r="E247" i="9"/>
  <c r="M246" i="9"/>
  <c r="L246" i="9"/>
  <c r="F246" i="9" s="1"/>
  <c r="B246" i="9" s="1"/>
  <c r="E246" i="9"/>
  <c r="M245" i="9"/>
  <c r="L245" i="9"/>
  <c r="F245" i="9"/>
  <c r="E245" i="9"/>
  <c r="B245" i="9" s="1"/>
  <c r="M244" i="9"/>
  <c r="L244" i="9"/>
  <c r="F244" i="9"/>
  <c r="E244" i="9"/>
  <c r="M243" i="9"/>
  <c r="F243" i="9" s="1"/>
  <c r="B243" i="9" s="1"/>
  <c r="L243" i="9"/>
  <c r="E243" i="9"/>
  <c r="M242" i="9"/>
  <c r="L242" i="9"/>
  <c r="F242" i="9" s="1"/>
  <c r="E242" i="9"/>
  <c r="B242" i="9"/>
  <c r="M241" i="9"/>
  <c r="F241" i="9" s="1"/>
  <c r="L241" i="9"/>
  <c r="E241" i="9"/>
  <c r="B241" i="9" s="1"/>
  <c r="M240" i="9"/>
  <c r="L240" i="9"/>
  <c r="F240" i="9"/>
  <c r="E240" i="9"/>
  <c r="M239" i="9"/>
  <c r="L239" i="9"/>
  <c r="F239" i="9"/>
  <c r="B239" i="9" s="1"/>
  <c r="E239" i="9"/>
  <c r="M238" i="9"/>
  <c r="L238" i="9"/>
  <c r="F238" i="9" s="1"/>
  <c r="B238" i="9" s="1"/>
  <c r="E238" i="9"/>
  <c r="M237" i="9"/>
  <c r="F237" i="9" s="1"/>
  <c r="L237" i="9"/>
  <c r="E237" i="9"/>
  <c r="M236" i="9"/>
  <c r="L236" i="9"/>
  <c r="F236" i="9" s="1"/>
  <c r="E236" i="9"/>
  <c r="M235" i="9"/>
  <c r="F235" i="9" s="1"/>
  <c r="L235" i="9"/>
  <c r="E235" i="9"/>
  <c r="B235" i="9"/>
  <c r="M234" i="9"/>
  <c r="L234" i="9"/>
  <c r="F234" i="9" s="1"/>
  <c r="E234" i="9"/>
  <c r="B234" i="9"/>
  <c r="M233" i="9"/>
  <c r="F233" i="9" s="1"/>
  <c r="L233" i="9"/>
  <c r="E233" i="9"/>
  <c r="M232" i="9"/>
  <c r="L232" i="9"/>
  <c r="F232" i="9"/>
  <c r="E232" i="9"/>
  <c r="M231" i="9"/>
  <c r="L231" i="9"/>
  <c r="F231" i="9"/>
  <c r="B231" i="9" s="1"/>
  <c r="E231" i="9"/>
  <c r="M230" i="9"/>
  <c r="L230" i="9"/>
  <c r="F230" i="9" s="1"/>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H170" i="9"/>
  <c r="G170" i="9"/>
  <c r="F170" i="9"/>
  <c r="E170" i="9"/>
  <c r="B170" i="9" s="1"/>
  <c r="H169" i="9"/>
  <c r="E169" i="9" s="1"/>
  <c r="G169" i="9"/>
  <c r="F169" i="9"/>
  <c r="H168" i="9"/>
  <c r="G168" i="9"/>
  <c r="E168" i="9" s="1"/>
  <c r="B168" i="9" s="1"/>
  <c r="F168" i="9"/>
  <c r="H167" i="9"/>
  <c r="G167" i="9"/>
  <c r="F167" i="9"/>
  <c r="H166" i="9"/>
  <c r="G166" i="9"/>
  <c r="F166" i="9"/>
  <c r="E166" i="9"/>
  <c r="B166" i="9" s="1"/>
  <c r="H165" i="9"/>
  <c r="E165" i="9" s="1"/>
  <c r="B165" i="9" s="1"/>
  <c r="G165" i="9"/>
  <c r="F165" i="9"/>
  <c r="H164" i="9"/>
  <c r="G164" i="9"/>
  <c r="E164" i="9" s="1"/>
  <c r="B164" i="9" s="1"/>
  <c r="F164" i="9"/>
  <c r="H163" i="9"/>
  <c r="G163" i="9"/>
  <c r="F163" i="9"/>
  <c r="H162" i="9"/>
  <c r="G162" i="9"/>
  <c r="F162" i="9"/>
  <c r="E162" i="9"/>
  <c r="B162" i="9" s="1"/>
  <c r="H161" i="9"/>
  <c r="E161" i="9" s="1"/>
  <c r="G161" i="9"/>
  <c r="F161" i="9"/>
  <c r="H160" i="9"/>
  <c r="G160" i="9"/>
  <c r="E160" i="9" s="1"/>
  <c r="B160" i="9" s="1"/>
  <c r="F160" i="9"/>
  <c r="H159" i="9"/>
  <c r="G159" i="9"/>
  <c r="F159" i="9"/>
  <c r="H158" i="9"/>
  <c r="G158" i="9"/>
  <c r="F158" i="9"/>
  <c r="E158" i="9"/>
  <c r="B158" i="9" s="1"/>
  <c r="H157" i="9"/>
  <c r="E157" i="9" s="1"/>
  <c r="B157" i="9" s="1"/>
  <c r="G157" i="9"/>
  <c r="F157" i="9"/>
  <c r="F156" i="9"/>
  <c r="H155" i="9"/>
  <c r="G155" i="9"/>
  <c r="E155" i="9" s="1"/>
  <c r="B155" i="9" s="1"/>
  <c r="F155" i="9"/>
  <c r="H154" i="9"/>
  <c r="G154" i="9"/>
  <c r="E154" i="9" s="1"/>
  <c r="B154" i="9" s="1"/>
  <c r="F154" i="9"/>
  <c r="H153" i="9"/>
  <c r="G153" i="9"/>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E147" i="9" s="1"/>
  <c r="G147" i="9"/>
  <c r="F147" i="9"/>
  <c r="H146" i="9"/>
  <c r="G146" i="9"/>
  <c r="E146" i="9" s="1"/>
  <c r="B146" i="9" s="1"/>
  <c r="F146" i="9"/>
  <c r="H145" i="9"/>
  <c r="G145" i="9"/>
  <c r="F145" i="9"/>
  <c r="H144" i="9"/>
  <c r="G144" i="9"/>
  <c r="F144" i="9"/>
  <c r="E144" i="9"/>
  <c r="B144" i="9" s="1"/>
  <c r="H143" i="9"/>
  <c r="E143" i="9" s="1"/>
  <c r="B143" i="9" s="1"/>
  <c r="G143" i="9"/>
  <c r="F143" i="9"/>
  <c r="H142" i="9"/>
  <c r="G142" i="9"/>
  <c r="E142" i="9" s="1"/>
  <c r="B142" i="9" s="1"/>
  <c r="F142" i="9"/>
  <c r="H141" i="9"/>
  <c r="G141" i="9"/>
  <c r="E141" i="9" s="1"/>
  <c r="B141" i="9" s="1"/>
  <c r="F141" i="9"/>
  <c r="H140" i="9"/>
  <c r="G140" i="9"/>
  <c r="F140" i="9"/>
  <c r="E140" i="9"/>
  <c r="B140" i="9" s="1"/>
  <c r="H139" i="9"/>
  <c r="E139" i="9" s="1"/>
  <c r="G139" i="9"/>
  <c r="F139" i="9"/>
  <c r="H138" i="9"/>
  <c r="G138" i="9"/>
  <c r="E138" i="9" s="1"/>
  <c r="B138" i="9" s="1"/>
  <c r="F138" i="9"/>
  <c r="H137" i="9"/>
  <c r="G137" i="9"/>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E103" i="9" s="1"/>
  <c r="B103" i="9" s="1"/>
  <c r="G103" i="9"/>
  <c r="F103" i="9"/>
  <c r="H102" i="9"/>
  <c r="G102" i="9"/>
  <c r="E102" i="9" s="1"/>
  <c r="B102" i="9" s="1"/>
  <c r="F102" i="9"/>
  <c r="H101" i="9"/>
  <c r="E101" i="9" s="1"/>
  <c r="B101" i="9" s="1"/>
  <c r="G101" i="9"/>
  <c r="F101" i="9"/>
  <c r="H100" i="9"/>
  <c r="G100" i="9"/>
  <c r="F100" i="9"/>
  <c r="E100" i="9"/>
  <c r="B100" i="9" s="1"/>
  <c r="H99" i="9"/>
  <c r="E99" i="9" s="1"/>
  <c r="G99" i="9"/>
  <c r="F99" i="9"/>
  <c r="H98" i="9"/>
  <c r="G98" i="9"/>
  <c r="E98" i="9" s="1"/>
  <c r="B98" i="9" s="1"/>
  <c r="F98" i="9"/>
  <c r="H97" i="9"/>
  <c r="G97" i="9"/>
  <c r="F97" i="9"/>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E91" i="9" s="1"/>
  <c r="G91" i="9"/>
  <c r="F91" i="9"/>
  <c r="H90" i="9"/>
  <c r="G90" i="9"/>
  <c r="E90" i="9" s="1"/>
  <c r="B90" i="9" s="1"/>
  <c r="F90" i="9"/>
  <c r="H89" i="9"/>
  <c r="G89" i="9"/>
  <c r="F89" i="9"/>
  <c r="H88" i="9"/>
  <c r="G88" i="9"/>
  <c r="F88" i="9"/>
  <c r="E88" i="9"/>
  <c r="B88" i="9" s="1"/>
  <c r="H87" i="9"/>
  <c r="E87" i="9" s="1"/>
  <c r="B87" i="9" s="1"/>
  <c r="G87" i="9"/>
  <c r="F87" i="9"/>
  <c r="H86" i="9"/>
  <c r="G86" i="9"/>
  <c r="E86" i="9" s="1"/>
  <c r="B86" i="9" s="1"/>
  <c r="F86" i="9"/>
  <c r="H85" i="9"/>
  <c r="G85" i="9"/>
  <c r="F85" i="9"/>
  <c r="H84" i="9"/>
  <c r="G84" i="9"/>
  <c r="F84" i="9"/>
  <c r="E84" i="9"/>
  <c r="B84" i="9" s="1"/>
  <c r="H83" i="9"/>
  <c r="E83" i="9" s="1"/>
  <c r="G83" i="9"/>
  <c r="F83" i="9"/>
  <c r="H82" i="9"/>
  <c r="G82" i="9"/>
  <c r="E82" i="9" s="1"/>
  <c r="B82" i="9" s="1"/>
  <c r="F82" i="9"/>
  <c r="H81" i="9"/>
  <c r="G81" i="9"/>
  <c r="F81" i="9"/>
  <c r="H80" i="9"/>
  <c r="G80" i="9"/>
  <c r="F80" i="9"/>
  <c r="E80" i="9"/>
  <c r="B80" i="9" s="1"/>
  <c r="H79" i="9"/>
  <c r="E79" i="9" s="1"/>
  <c r="B79" i="9" s="1"/>
  <c r="G79" i="9"/>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E59" i="9" s="1"/>
  <c r="G59" i="9"/>
  <c r="F59" i="9"/>
  <c r="H58" i="9"/>
  <c r="G58" i="9"/>
  <c r="E58" i="9" s="1"/>
  <c r="B58" i="9" s="1"/>
  <c r="F58" i="9"/>
  <c r="H57" i="9"/>
  <c r="G57" i="9"/>
  <c r="F57" i="9"/>
  <c r="H56" i="9"/>
  <c r="G56" i="9"/>
  <c r="F56" i="9"/>
  <c r="E56" i="9"/>
  <c r="B56" i="9" s="1"/>
  <c r="H55" i="9"/>
  <c r="E55" i="9" s="1"/>
  <c r="B55" i="9" s="1"/>
  <c r="G55" i="9"/>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F47" i="9"/>
  <c r="H46" i="9"/>
  <c r="G46" i="9"/>
  <c r="E46" i="9" s="1"/>
  <c r="B46" i="9" s="1"/>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E38" i="9" s="1"/>
  <c r="B38" i="9" s="1"/>
  <c r="F38" i="9"/>
  <c r="H37" i="9"/>
  <c r="G37" i="9"/>
  <c r="F37" i="9"/>
  <c r="H36" i="9"/>
  <c r="G36" i="9"/>
  <c r="F36" i="9"/>
  <c r="E36" i="9"/>
  <c r="B36" i="9" s="1"/>
  <c r="H35" i="9"/>
  <c r="E35" i="9" s="1"/>
  <c r="B35" i="9" s="1"/>
  <c r="G35" i="9"/>
  <c r="F35" i="9"/>
  <c r="H34" i="9"/>
  <c r="G34" i="9"/>
  <c r="E34" i="9" s="1"/>
  <c r="B34" i="9" s="1"/>
  <c r="F34" i="9"/>
  <c r="H33" i="9"/>
  <c r="G33" i="9"/>
  <c r="F33" i="9"/>
  <c r="H32" i="9"/>
  <c r="G32" i="9"/>
  <c r="E32" i="9" s="1"/>
  <c r="B32" i="9" s="1"/>
  <c r="F32" i="9"/>
  <c r="H31" i="9"/>
  <c r="E31" i="9" s="1"/>
  <c r="B31" i="9" s="1"/>
  <c r="G31" i="9"/>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G207" i="9" s="1"/>
  <c r="E207" i="9" s="1"/>
  <c r="H3" i="9"/>
  <c r="G3" i="9"/>
  <c r="D104" i="8"/>
  <c r="D97" i="8"/>
  <c r="D92" i="8"/>
  <c r="D87" i="8"/>
  <c r="D82" i="8"/>
  <c r="D77" i="8"/>
  <c r="D72" i="8"/>
  <c r="D67" i="8"/>
  <c r="D62" i="8"/>
  <c r="D57" i="8"/>
  <c r="D52" i="8"/>
  <c r="D46" i="8"/>
  <c r="D37" i="8"/>
  <c r="D27" i="8"/>
  <c r="D25" i="8"/>
  <c r="C1602" i="1" s="1"/>
  <c r="D18" i="8"/>
  <c r="D8" i="8"/>
  <c r="D6" i="8"/>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E256" i="5"/>
  <c r="D256" i="5"/>
  <c r="C1260" i="1"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D135"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D430" i="4"/>
  <c r="F430" i="4" s="1"/>
  <c r="F428" i="4"/>
  <c r="E428" i="4"/>
  <c r="D428" i="4"/>
  <c r="E427" i="4"/>
  <c r="D422" i="1" s="1"/>
  <c r="G422" i="1" s="1"/>
  <c r="D427" i="4"/>
  <c r="F427" i="4" s="1"/>
  <c r="E426" i="4"/>
  <c r="D426" i="4"/>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E361" i="4" s="1"/>
  <c r="D366" i="4"/>
  <c r="F365" i="4"/>
  <c r="F364" i="4"/>
  <c r="F363" i="4"/>
  <c r="F362" i="4"/>
  <c r="E362" i="4"/>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4" i="4"/>
  <c r="F223" i="4"/>
  <c r="F222" i="4"/>
  <c r="E222" i="4"/>
  <c r="D222" i="4"/>
  <c r="E221" i="4"/>
  <c r="D221" i="4"/>
  <c r="F220" i="4"/>
  <c r="F219" i="4"/>
  <c r="F218" i="4"/>
  <c r="F217" i="4"/>
  <c r="E216" i="4"/>
  <c r="D216" i="4"/>
  <c r="F216" i="4" s="1"/>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D82" i="4" s="1"/>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E53" i="4"/>
  <c r="D53" i="4"/>
  <c r="F53" i="4" s="1"/>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c r="I41" i="3"/>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H1683" i="1"/>
  <c r="G1683" i="1"/>
  <c r="C1683" i="1"/>
  <c r="H1682" i="1"/>
  <c r="G1682" i="1"/>
  <c r="C1682" i="1"/>
  <c r="C1681" i="1"/>
  <c r="H1681" i="1" s="1"/>
  <c r="C1680" i="1"/>
  <c r="H1680" i="1" s="1"/>
  <c r="H1679" i="1"/>
  <c r="G1679" i="1"/>
  <c r="C1679" i="1"/>
  <c r="H1678" i="1"/>
  <c r="G1678" i="1"/>
  <c r="C1678" i="1"/>
  <c r="C1677" i="1"/>
  <c r="H1677" i="1" s="1"/>
  <c r="C1676" i="1"/>
  <c r="H1676" i="1" s="1"/>
  <c r="H1675" i="1"/>
  <c r="G1675" i="1"/>
  <c r="C1675" i="1"/>
  <c r="H1674" i="1"/>
  <c r="G1674" i="1"/>
  <c r="C1674" i="1"/>
  <c r="C1673" i="1"/>
  <c r="H1673" i="1" s="1"/>
  <c r="C1672" i="1"/>
  <c r="H1672" i="1" s="1"/>
  <c r="H1671" i="1"/>
  <c r="G1671" i="1"/>
  <c r="C1671" i="1"/>
  <c r="H1670" i="1"/>
  <c r="G1670" i="1"/>
  <c r="C1670" i="1"/>
  <c r="C1669" i="1"/>
  <c r="H1669" i="1" s="1"/>
  <c r="C1668" i="1"/>
  <c r="H1668" i="1" s="1"/>
  <c r="H1667" i="1"/>
  <c r="G1667" i="1"/>
  <c r="C1667" i="1"/>
  <c r="H1666" i="1"/>
  <c r="G1666" i="1"/>
  <c r="C1666" i="1"/>
  <c r="C1665" i="1"/>
  <c r="H1665" i="1" s="1"/>
  <c r="C1664" i="1"/>
  <c r="H1664" i="1" s="1"/>
  <c r="H1663" i="1"/>
  <c r="G1663" i="1"/>
  <c r="C1663" i="1"/>
  <c r="H1662" i="1"/>
  <c r="G1662" i="1"/>
  <c r="C1662" i="1"/>
  <c r="C1661" i="1"/>
  <c r="H1661" i="1" s="1"/>
  <c r="C1660" i="1"/>
  <c r="H1660" i="1" s="1"/>
  <c r="H1659" i="1"/>
  <c r="G1659" i="1"/>
  <c r="C1659" i="1"/>
  <c r="H1658" i="1"/>
  <c r="G1658" i="1"/>
  <c r="C1658" i="1"/>
  <c r="C1657" i="1"/>
  <c r="H1657" i="1" s="1"/>
  <c r="C1656" i="1"/>
  <c r="H1656" i="1" s="1"/>
  <c r="H1655" i="1"/>
  <c r="G1655" i="1"/>
  <c r="C1655" i="1"/>
  <c r="H1654" i="1"/>
  <c r="G1654" i="1"/>
  <c r="C1654" i="1"/>
  <c r="C1653" i="1"/>
  <c r="H1653" i="1" s="1"/>
  <c r="C1652" i="1"/>
  <c r="H1652" i="1" s="1"/>
  <c r="H1651" i="1"/>
  <c r="G1651" i="1"/>
  <c r="C1651" i="1"/>
  <c r="H1650" i="1"/>
  <c r="G1650" i="1"/>
  <c r="C1650" i="1"/>
  <c r="C1649" i="1"/>
  <c r="H1649" i="1" s="1"/>
  <c r="C1648" i="1"/>
  <c r="H1648" i="1" s="1"/>
  <c r="H1647" i="1"/>
  <c r="G1647" i="1"/>
  <c r="C1647" i="1"/>
  <c r="H1646" i="1"/>
  <c r="G1646" i="1"/>
  <c r="C1646" i="1"/>
  <c r="C1645" i="1"/>
  <c r="H1645" i="1" s="1"/>
  <c r="C1644" i="1"/>
  <c r="H1644" i="1" s="1"/>
  <c r="H1643" i="1"/>
  <c r="G1643" i="1"/>
  <c r="C1643" i="1"/>
  <c r="H1642" i="1"/>
  <c r="G1642" i="1"/>
  <c r="C1642" i="1"/>
  <c r="C1641" i="1"/>
  <c r="H1641" i="1" s="1"/>
  <c r="C1640" i="1"/>
  <c r="H1640" i="1" s="1"/>
  <c r="H1639" i="1"/>
  <c r="G1639" i="1"/>
  <c r="C1639" i="1"/>
  <c r="H1638" i="1"/>
  <c r="G1638" i="1"/>
  <c r="C1638" i="1"/>
  <c r="C1637" i="1"/>
  <c r="H1637" i="1" s="1"/>
  <c r="C1636" i="1"/>
  <c r="H1636" i="1" s="1"/>
  <c r="H1635" i="1"/>
  <c r="G1635" i="1"/>
  <c r="C1635" i="1"/>
  <c r="H1634" i="1"/>
  <c r="G1634" i="1"/>
  <c r="C1634" i="1"/>
  <c r="C1633" i="1"/>
  <c r="H1633" i="1" s="1"/>
  <c r="C1632" i="1"/>
  <c r="H1632" i="1" s="1"/>
  <c r="H1631" i="1"/>
  <c r="G1631" i="1"/>
  <c r="C1631" i="1"/>
  <c r="H1630" i="1"/>
  <c r="G1630" i="1"/>
  <c r="C1630" i="1"/>
  <c r="C1629" i="1"/>
  <c r="H1629" i="1" s="1"/>
  <c r="H1627" i="1"/>
  <c r="G1627" i="1"/>
  <c r="C1627" i="1"/>
  <c r="H1626" i="1"/>
  <c r="G1626" i="1"/>
  <c r="C1626" i="1"/>
  <c r="C1625" i="1"/>
  <c r="H1625" i="1" s="1"/>
  <c r="C1624" i="1"/>
  <c r="H1624" i="1" s="1"/>
  <c r="H1623" i="1"/>
  <c r="G1623" i="1"/>
  <c r="C1623" i="1"/>
  <c r="C1620" i="1"/>
  <c r="H1620" i="1" s="1"/>
  <c r="H1619" i="1"/>
  <c r="G1619" i="1"/>
  <c r="C1619" i="1"/>
  <c r="H1618" i="1"/>
  <c r="G1618" i="1"/>
  <c r="C1618" i="1"/>
  <c r="C1617" i="1"/>
  <c r="C1616" i="1"/>
  <c r="H1616" i="1" s="1"/>
  <c r="H1615" i="1"/>
  <c r="G1615" i="1"/>
  <c r="C1615" i="1"/>
  <c r="H1614" i="1"/>
  <c r="G1614" i="1"/>
  <c r="C1614" i="1"/>
  <c r="C1613" i="1"/>
  <c r="C1612" i="1"/>
  <c r="H1612" i="1" s="1"/>
  <c r="H1611" i="1"/>
  <c r="G1611" i="1"/>
  <c r="C1611" i="1"/>
  <c r="H1610" i="1"/>
  <c r="G1610" i="1"/>
  <c r="C1610" i="1"/>
  <c r="C1609" i="1"/>
  <c r="C1608" i="1"/>
  <c r="H1608" i="1" s="1"/>
  <c r="H1607" i="1"/>
  <c r="G1607" i="1"/>
  <c r="C1607" i="1"/>
  <c r="H1606" i="1"/>
  <c r="G1606" i="1"/>
  <c r="C1606" i="1"/>
  <c r="C1605" i="1"/>
  <c r="C1604" i="1"/>
  <c r="H1604" i="1" s="1"/>
  <c r="C1603" i="1"/>
  <c r="H1603" i="1" s="1"/>
  <c r="C1601" i="1"/>
  <c r="C1600" i="1"/>
  <c r="H1600" i="1" s="1"/>
  <c r="H1599" i="1"/>
  <c r="G1599" i="1"/>
  <c r="C1599" i="1"/>
  <c r="H1598" i="1"/>
  <c r="G1598" i="1"/>
  <c r="C1598" i="1"/>
  <c r="C1597" i="1"/>
  <c r="C1596" i="1"/>
  <c r="H1596" i="1" s="1"/>
  <c r="H1595" i="1"/>
  <c r="G1595" i="1"/>
  <c r="C1595" i="1"/>
  <c r="H1594" i="1"/>
  <c r="G1594" i="1"/>
  <c r="C1594" i="1"/>
  <c r="C1593" i="1"/>
  <c r="C1592" i="1"/>
  <c r="H1592" i="1" s="1"/>
  <c r="H1591" i="1"/>
  <c r="G1591" i="1"/>
  <c r="C1591" i="1"/>
  <c r="H1590" i="1"/>
  <c r="G1590" i="1"/>
  <c r="C1590" i="1"/>
  <c r="C1589" i="1"/>
  <c r="C1588" i="1"/>
  <c r="H1588" i="1" s="1"/>
  <c r="H1587" i="1"/>
  <c r="G1587" i="1"/>
  <c r="C1587" i="1"/>
  <c r="H1586" i="1"/>
  <c r="G1586" i="1"/>
  <c r="C1586" i="1"/>
  <c r="C1585" i="1"/>
  <c r="C1584" i="1"/>
  <c r="H1584" i="1" s="1"/>
  <c r="C1583" i="1"/>
  <c r="G1583" i="1" s="1"/>
  <c r="H1582" i="1"/>
  <c r="G1582" i="1"/>
  <c r="C1582" i="1"/>
  <c r="H1581" i="1"/>
  <c r="D1581" i="1"/>
  <c r="C1581" i="1"/>
  <c r="G1581" i="1" s="1"/>
  <c r="I1581" i="1" s="1"/>
  <c r="J1580" i="1"/>
  <c r="D1580" i="1"/>
  <c r="G1580" i="1" s="1"/>
  <c r="C1580" i="1"/>
  <c r="H1580" i="1" s="1"/>
  <c r="H1579" i="1"/>
  <c r="D1579" i="1"/>
  <c r="C1579" i="1"/>
  <c r="G1579" i="1" s="1"/>
  <c r="D1578" i="1"/>
  <c r="G1578" i="1" s="1"/>
  <c r="C1578" i="1"/>
  <c r="H1578" i="1" s="1"/>
  <c r="D1577" i="1"/>
  <c r="G1577" i="1" s="1"/>
  <c r="C1577" i="1"/>
  <c r="H1577" i="1" s="1"/>
  <c r="H1576" i="1"/>
  <c r="D1576" i="1"/>
  <c r="C1576" i="1"/>
  <c r="G1576" i="1" s="1"/>
  <c r="D1575" i="1"/>
  <c r="G1575" i="1" s="1"/>
  <c r="C1575" i="1"/>
  <c r="H1575" i="1" s="1"/>
  <c r="H1574" i="1"/>
  <c r="D1574" i="1"/>
  <c r="C1574" i="1"/>
  <c r="G1574" i="1" s="1"/>
  <c r="I1574" i="1" s="1"/>
  <c r="J1573" i="1"/>
  <c r="D1573" i="1"/>
  <c r="G1573" i="1" s="1"/>
  <c r="C1573" i="1"/>
  <c r="H1573" i="1" s="1"/>
  <c r="D1572" i="1"/>
  <c r="G1572" i="1" s="1"/>
  <c r="C1572" i="1"/>
  <c r="D1571" i="1"/>
  <c r="G1571" i="1" s="1"/>
  <c r="C1571" i="1"/>
  <c r="H1571" i="1" s="1"/>
  <c r="H1570" i="1"/>
  <c r="D1570" i="1"/>
  <c r="C1570" i="1"/>
  <c r="G1570" i="1" s="1"/>
  <c r="D1569" i="1"/>
  <c r="G1569" i="1" s="1"/>
  <c r="C1569" i="1"/>
  <c r="H1568" i="1"/>
  <c r="D1568" i="1"/>
  <c r="C1568" i="1"/>
  <c r="G1568" i="1" s="1"/>
  <c r="I1568" i="1" s="1"/>
  <c r="J1567" i="1"/>
  <c r="D1567" i="1"/>
  <c r="G1567" i="1" s="1"/>
  <c r="C1567" i="1"/>
  <c r="H1566" i="1"/>
  <c r="D1566" i="1"/>
  <c r="C1566" i="1"/>
  <c r="G1566" i="1" s="1"/>
  <c r="D1565" i="1"/>
  <c r="G1565" i="1" s="1"/>
  <c r="C1565" i="1"/>
  <c r="H1564" i="1"/>
  <c r="D1564" i="1"/>
  <c r="C1564" i="1"/>
  <c r="G1564" i="1" s="1"/>
  <c r="I1564" i="1" s="1"/>
  <c r="H1563" i="1"/>
  <c r="D1563" i="1"/>
  <c r="C1563" i="1"/>
  <c r="G1563" i="1" s="1"/>
  <c r="J1562" i="1"/>
  <c r="D1562" i="1"/>
  <c r="G1562" i="1" s="1"/>
  <c r="C1562" i="1"/>
  <c r="H1561" i="1"/>
  <c r="D1561" i="1"/>
  <c r="C1561" i="1"/>
  <c r="G1561" i="1" s="1"/>
  <c r="I1561" i="1" s="1"/>
  <c r="J1560" i="1"/>
  <c r="D1560" i="1"/>
  <c r="G1560" i="1" s="1"/>
  <c r="C1560" i="1"/>
  <c r="H1560" i="1" s="1"/>
  <c r="D1559" i="1"/>
  <c r="C1559" i="1"/>
  <c r="H1559" i="1" s="1"/>
  <c r="J1558" i="1"/>
  <c r="G1558" i="1"/>
  <c r="D1558" i="1"/>
  <c r="C1558" i="1"/>
  <c r="H1558" i="1" s="1"/>
  <c r="D1557" i="1"/>
  <c r="C1557" i="1"/>
  <c r="H1557" i="1" s="1"/>
  <c r="H1556" i="1"/>
  <c r="D1556" i="1"/>
  <c r="C1556" i="1"/>
  <c r="G1556" i="1" s="1"/>
  <c r="H1555" i="1"/>
  <c r="D1555" i="1"/>
  <c r="C1555" i="1"/>
  <c r="G1555" i="1" s="1"/>
  <c r="G1554" i="1"/>
  <c r="D1554" i="1"/>
  <c r="J1554" i="1" s="1"/>
  <c r="C1554" i="1"/>
  <c r="H1553" i="1"/>
  <c r="D1553" i="1"/>
  <c r="C1553" i="1"/>
  <c r="G1552" i="1"/>
  <c r="D1552" i="1"/>
  <c r="J1552" i="1" s="1"/>
  <c r="C1552" i="1"/>
  <c r="H1551" i="1"/>
  <c r="D1551" i="1"/>
  <c r="C1551" i="1"/>
  <c r="G1550" i="1"/>
  <c r="D1550" i="1"/>
  <c r="J1550" i="1" s="1"/>
  <c r="C1550" i="1"/>
  <c r="H1549" i="1"/>
  <c r="D1549" i="1"/>
  <c r="C1549" i="1"/>
  <c r="G1548" i="1"/>
  <c r="D1548" i="1"/>
  <c r="J1548" i="1" s="1"/>
  <c r="C1548" i="1"/>
  <c r="H1547" i="1"/>
  <c r="G1547" i="1"/>
  <c r="D1547" i="1"/>
  <c r="C1547" i="1"/>
  <c r="J1547" i="1" s="1"/>
  <c r="D1546" i="1"/>
  <c r="C1546" i="1"/>
  <c r="J1546" i="1" s="1"/>
  <c r="H1545" i="1"/>
  <c r="G1545" i="1"/>
  <c r="I1545" i="1" s="1"/>
  <c r="D1545" i="1"/>
  <c r="C1545" i="1"/>
  <c r="J1545" i="1" s="1"/>
  <c r="D1544" i="1"/>
  <c r="C1544" i="1"/>
  <c r="J1544" i="1" s="1"/>
  <c r="H1543" i="1"/>
  <c r="G1543" i="1"/>
  <c r="I1543" i="1" s="1"/>
  <c r="D1543" i="1"/>
  <c r="C1543" i="1"/>
  <c r="J1543" i="1" s="1"/>
  <c r="D1542" i="1"/>
  <c r="C1542" i="1"/>
  <c r="J1542" i="1" s="1"/>
  <c r="H1541" i="1"/>
  <c r="G1541" i="1"/>
  <c r="I1541" i="1" s="1"/>
  <c r="D1541" i="1"/>
  <c r="C1541" i="1"/>
  <c r="J1541" i="1" s="1"/>
  <c r="H1540" i="1"/>
  <c r="G1540" i="1"/>
  <c r="D1540" i="1"/>
  <c r="C1540" i="1"/>
  <c r="H1539" i="1"/>
  <c r="G1539" i="1"/>
  <c r="D1539" i="1"/>
  <c r="C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D1427" i="1"/>
  <c r="H1427" i="1" s="1"/>
  <c r="C1427" i="1"/>
  <c r="D1426" i="1"/>
  <c r="H1426" i="1" s="1"/>
  <c r="C1426" i="1"/>
  <c r="D1425" i="1"/>
  <c r="H1425" i="1" s="1"/>
  <c r="C1425" i="1"/>
  <c r="D1424" i="1"/>
  <c r="H1424" i="1" s="1"/>
  <c r="C1424" i="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D1413" i="1"/>
  <c r="H1413" i="1" s="1"/>
  <c r="C1413" i="1"/>
  <c r="G1413" i="1" s="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H1403" i="1" s="1"/>
  <c r="C1403" i="1"/>
  <c r="D1402" i="1"/>
  <c r="H1402" i="1" s="1"/>
  <c r="C1402" i="1"/>
  <c r="D1401" i="1"/>
  <c r="H1401" i="1" s="1"/>
  <c r="C1401" i="1"/>
  <c r="D1400" i="1"/>
  <c r="H1400" i="1" s="1"/>
  <c r="C1400" i="1"/>
  <c r="D1399" i="1"/>
  <c r="H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H1391" i="1" s="1"/>
  <c r="C1391" i="1"/>
  <c r="D1390" i="1"/>
  <c r="H1390" i="1" s="1"/>
  <c r="C1390" i="1"/>
  <c r="D1389" i="1"/>
  <c r="H1389" i="1" s="1"/>
  <c r="C1389" i="1"/>
  <c r="D1388" i="1"/>
  <c r="H1388" i="1" s="1"/>
  <c r="C1388" i="1"/>
  <c r="D1387" i="1"/>
  <c r="H1387" i="1" s="1"/>
  <c r="C1387" i="1"/>
  <c r="D1386" i="1"/>
  <c r="H1386" i="1" s="1"/>
  <c r="C1386" i="1"/>
  <c r="D1385" i="1"/>
  <c r="H1385" i="1" s="1"/>
  <c r="C1385" i="1"/>
  <c r="D1384" i="1"/>
  <c r="H1384" i="1" s="1"/>
  <c r="C1384" i="1"/>
  <c r="D1383" i="1"/>
  <c r="H1383" i="1" s="1"/>
  <c r="C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H1306" i="1"/>
  <c r="D1306" i="1"/>
  <c r="C1306" i="1"/>
  <c r="G1306" i="1" s="1"/>
  <c r="D1305" i="1"/>
  <c r="H1305" i="1" s="1"/>
  <c r="C1305" i="1"/>
  <c r="H1304" i="1"/>
  <c r="D1304" i="1"/>
  <c r="C1304" i="1"/>
  <c r="G1304" i="1" s="1"/>
  <c r="D1303" i="1"/>
  <c r="H1303" i="1" s="1"/>
  <c r="C1303" i="1"/>
  <c r="H1302" i="1"/>
  <c r="D1302" i="1"/>
  <c r="C1302" i="1"/>
  <c r="G1302" i="1" s="1"/>
  <c r="D1301" i="1"/>
  <c r="H1301" i="1" s="1"/>
  <c r="C1301" i="1"/>
  <c r="H1300" i="1"/>
  <c r="D1300" i="1"/>
  <c r="C1300" i="1"/>
  <c r="G1300" i="1" s="1"/>
  <c r="D1299" i="1"/>
  <c r="H1299" i="1" s="1"/>
  <c r="C1299" i="1"/>
  <c r="H1298" i="1"/>
  <c r="D1298" i="1"/>
  <c r="C1298" i="1"/>
  <c r="G1298" i="1" s="1"/>
  <c r="D1297" i="1"/>
  <c r="H1297" i="1" s="1"/>
  <c r="C1297" i="1"/>
  <c r="H1296" i="1"/>
  <c r="D1296" i="1"/>
  <c r="C1296" i="1"/>
  <c r="G1296" i="1" s="1"/>
  <c r="D1295" i="1"/>
  <c r="H1295" i="1" s="1"/>
  <c r="C1295" i="1"/>
  <c r="H1294" i="1"/>
  <c r="D1294" i="1"/>
  <c r="C1294" i="1"/>
  <c r="G1294" i="1" s="1"/>
  <c r="D1293" i="1"/>
  <c r="H1293" i="1" s="1"/>
  <c r="C1293" i="1"/>
  <c r="H1292" i="1"/>
  <c r="D1292" i="1"/>
  <c r="C1292" i="1"/>
  <c r="G1292" i="1" s="1"/>
  <c r="D1291" i="1"/>
  <c r="H1291" i="1" s="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D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D1269" i="1"/>
  <c r="C1269" i="1"/>
  <c r="D1268" i="1"/>
  <c r="C1268" i="1"/>
  <c r="H1267" i="1"/>
  <c r="D1267" i="1"/>
  <c r="C1267" i="1"/>
  <c r="G1267" i="1" s="1"/>
  <c r="H1266" i="1"/>
  <c r="D1266" i="1"/>
  <c r="C1266" i="1"/>
  <c r="G1266" i="1" s="1"/>
  <c r="D1265" i="1"/>
  <c r="C1265" i="1"/>
  <c r="D1264" i="1"/>
  <c r="H1263" i="1"/>
  <c r="D1263" i="1"/>
  <c r="C1263" i="1"/>
  <c r="G1263" i="1" s="1"/>
  <c r="D1262" i="1"/>
  <c r="C1262" i="1"/>
  <c r="G1262" i="1" s="1"/>
  <c r="D1261" i="1"/>
  <c r="C1261" i="1"/>
  <c r="G1261" i="1" s="1"/>
  <c r="D1260" i="1"/>
  <c r="H1258" i="1"/>
  <c r="D1258" i="1"/>
  <c r="C1258" i="1"/>
  <c r="G1258" i="1" s="1"/>
  <c r="H1257" i="1"/>
  <c r="D1257" i="1"/>
  <c r="C1257" i="1"/>
  <c r="G1257" i="1" s="1"/>
  <c r="H1256" i="1"/>
  <c r="D1256" i="1"/>
  <c r="C1256" i="1"/>
  <c r="G1256"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G1210" i="1" s="1"/>
  <c r="C1210" i="1"/>
  <c r="H1209" i="1"/>
  <c r="D1209" i="1"/>
  <c r="G1209" i="1" s="1"/>
  <c r="C1209" i="1"/>
  <c r="H1208" i="1"/>
  <c r="D1208" i="1"/>
  <c r="G1208" i="1" s="1"/>
  <c r="C1208" i="1"/>
  <c r="D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3" i="1"/>
  <c r="D1183" i="1"/>
  <c r="G1183" i="1" s="1"/>
  <c r="C1183" i="1"/>
  <c r="D1182"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H1166" i="1"/>
  <c r="D1166" i="1"/>
  <c r="G1166" i="1" s="1"/>
  <c r="C1166" i="1"/>
  <c r="H1165"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H1154" i="1"/>
  <c r="D1154" i="1"/>
  <c r="G1154" i="1" s="1"/>
  <c r="C1154" i="1"/>
  <c r="H1153" i="1"/>
  <c r="D1153" i="1"/>
  <c r="G1153" i="1" s="1"/>
  <c r="C1153" i="1"/>
  <c r="D1152"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C1075"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D1065" i="1"/>
  <c r="G1065" i="1" s="1"/>
  <c r="C1065" i="1"/>
  <c r="H1064" i="1"/>
  <c r="D1064" i="1"/>
  <c r="G1064" i="1" s="1"/>
  <c r="C1064" i="1"/>
  <c r="H1063" i="1"/>
  <c r="D1063" i="1"/>
  <c r="G1063" i="1" s="1"/>
  <c r="C1063" i="1"/>
  <c r="D1062" i="1"/>
  <c r="G1062" i="1" s="1"/>
  <c r="C1062" i="1"/>
  <c r="D1061" i="1"/>
  <c r="G1061" i="1" s="1"/>
  <c r="C1061" i="1"/>
  <c r="H1060" i="1"/>
  <c r="D1060" i="1"/>
  <c r="G1060" i="1" s="1"/>
  <c r="C1060" i="1"/>
  <c r="H1059" i="1"/>
  <c r="D1059" i="1"/>
  <c r="G1059" i="1" s="1"/>
  <c r="C1059" i="1"/>
  <c r="D1058" i="1"/>
  <c r="G1058" i="1" s="1"/>
  <c r="C1058" i="1"/>
  <c r="D1057" i="1"/>
  <c r="G1057" i="1" s="1"/>
  <c r="C1057" i="1"/>
  <c r="H1056" i="1"/>
  <c r="D1056" i="1"/>
  <c r="G1056" i="1" s="1"/>
  <c r="C1056" i="1"/>
  <c r="H1055" i="1"/>
  <c r="D1055" i="1"/>
  <c r="G1055" i="1" s="1"/>
  <c r="C1055" i="1"/>
  <c r="D1054" i="1"/>
  <c r="G1054" i="1" s="1"/>
  <c r="C1054" i="1"/>
  <c r="D1053" i="1"/>
  <c r="G1053" i="1" s="1"/>
  <c r="C1053" i="1"/>
  <c r="H1052" i="1"/>
  <c r="D1052" i="1"/>
  <c r="G1052" i="1" s="1"/>
  <c r="C1052" i="1"/>
  <c r="H1051" i="1"/>
  <c r="D1051" i="1"/>
  <c r="G1051" i="1" s="1"/>
  <c r="C1051" i="1"/>
  <c r="D1050" i="1"/>
  <c r="G1050" i="1" s="1"/>
  <c r="C1050" i="1"/>
  <c r="D1049" i="1"/>
  <c r="G1049" i="1" s="1"/>
  <c r="C1049" i="1"/>
  <c r="H1048" i="1"/>
  <c r="D1048" i="1"/>
  <c r="G1048" i="1" s="1"/>
  <c r="C1048" i="1"/>
  <c r="H1047" i="1"/>
  <c r="D1047" i="1"/>
  <c r="G1047" i="1" s="1"/>
  <c r="C1047" i="1"/>
  <c r="D1046" i="1"/>
  <c r="G1046" i="1" s="1"/>
  <c r="C1046" i="1"/>
  <c r="D1045" i="1"/>
  <c r="G1045" i="1" s="1"/>
  <c r="C1045" i="1"/>
  <c r="H1044" i="1"/>
  <c r="D1044" i="1"/>
  <c r="G1044" i="1" s="1"/>
  <c r="C1044" i="1"/>
  <c r="H1043" i="1"/>
  <c r="D1043" i="1"/>
  <c r="G1043" i="1" s="1"/>
  <c r="C1043" i="1"/>
  <c r="D1042" i="1"/>
  <c r="G1042" i="1" s="1"/>
  <c r="C1042" i="1"/>
  <c r="D1041" i="1"/>
  <c r="G1041" i="1" s="1"/>
  <c r="C1041" i="1"/>
  <c r="H1040" i="1"/>
  <c r="D1040" i="1"/>
  <c r="G1040" i="1" s="1"/>
  <c r="C1040" i="1"/>
  <c r="H1039" i="1"/>
  <c r="D1039" i="1"/>
  <c r="G1039" i="1" s="1"/>
  <c r="C1039" i="1"/>
  <c r="D1038" i="1"/>
  <c r="G1038" i="1" s="1"/>
  <c r="C1038" i="1"/>
  <c r="D1037" i="1"/>
  <c r="G1037" i="1" s="1"/>
  <c r="C1037" i="1"/>
  <c r="H1036" i="1"/>
  <c r="D1036" i="1"/>
  <c r="G1036" i="1" s="1"/>
  <c r="C1036" i="1"/>
  <c r="H1035" i="1"/>
  <c r="D1035" i="1"/>
  <c r="G1035" i="1" s="1"/>
  <c r="C1035" i="1"/>
  <c r="D1034" i="1"/>
  <c r="G1034" i="1" s="1"/>
  <c r="C1034" i="1"/>
  <c r="D1033" i="1"/>
  <c r="G1033" i="1" s="1"/>
  <c r="C1033" i="1"/>
  <c r="H1032" i="1"/>
  <c r="D1032" i="1"/>
  <c r="G1032" i="1" s="1"/>
  <c r="C1032" i="1"/>
  <c r="H1031" i="1"/>
  <c r="D1031" i="1"/>
  <c r="G1031" i="1" s="1"/>
  <c r="C1031" i="1"/>
  <c r="D1030" i="1"/>
  <c r="G1030" i="1" s="1"/>
  <c r="C1030" i="1"/>
  <c r="D1029" i="1"/>
  <c r="G1029" i="1" s="1"/>
  <c r="C1029" i="1"/>
  <c r="H1028" i="1"/>
  <c r="D1028" i="1"/>
  <c r="G1028" i="1" s="1"/>
  <c r="C1028" i="1"/>
  <c r="H1027" i="1"/>
  <c r="D1027" i="1"/>
  <c r="G1027" i="1" s="1"/>
  <c r="C1027" i="1"/>
  <c r="D1026" i="1"/>
  <c r="G1026" i="1" s="1"/>
  <c r="C1026" i="1"/>
  <c r="D1025" i="1"/>
  <c r="G1025" i="1" s="1"/>
  <c r="C1025" i="1"/>
  <c r="H1024" i="1"/>
  <c r="D1024" i="1"/>
  <c r="G1024" i="1" s="1"/>
  <c r="C1024" i="1"/>
  <c r="H1023" i="1"/>
  <c r="D1023" i="1"/>
  <c r="G1023" i="1" s="1"/>
  <c r="C1023" i="1"/>
  <c r="D1022" i="1"/>
  <c r="G1022" i="1" s="1"/>
  <c r="C1022" i="1"/>
  <c r="D1021" i="1"/>
  <c r="G1021" i="1" s="1"/>
  <c r="C1021" i="1"/>
  <c r="H1020" i="1"/>
  <c r="D1020" i="1"/>
  <c r="G1020" i="1" s="1"/>
  <c r="C1020" i="1"/>
  <c r="H1019" i="1"/>
  <c r="D1019" i="1"/>
  <c r="G1019" i="1" s="1"/>
  <c r="C1019" i="1"/>
  <c r="D1018" i="1"/>
  <c r="G1018" i="1" s="1"/>
  <c r="C1018" i="1"/>
  <c r="D1017" i="1"/>
  <c r="G1017" i="1" s="1"/>
  <c r="C1017" i="1"/>
  <c r="H1016" i="1"/>
  <c r="D1016" i="1"/>
  <c r="G1016" i="1" s="1"/>
  <c r="C1016" i="1"/>
  <c r="H1015" i="1"/>
  <c r="D1015" i="1"/>
  <c r="G1015" i="1" s="1"/>
  <c r="C1015" i="1"/>
  <c r="D1014" i="1"/>
  <c r="G1014" i="1" s="1"/>
  <c r="C1014" i="1"/>
  <c r="D1013" i="1"/>
  <c r="G1013" i="1" s="1"/>
  <c r="C1013" i="1"/>
  <c r="D1012" i="1"/>
  <c r="H1010" i="1"/>
  <c r="D1010" i="1"/>
  <c r="G1010" i="1" s="1"/>
  <c r="C1010" i="1"/>
  <c r="H1009" i="1"/>
  <c r="D1009" i="1"/>
  <c r="G1009" i="1" s="1"/>
  <c r="C1009" i="1"/>
  <c r="D1008" i="1"/>
  <c r="G1008" i="1" s="1"/>
  <c r="C1008" i="1"/>
  <c r="D1007" i="1"/>
  <c r="G1007" i="1" s="1"/>
  <c r="C1007" i="1"/>
  <c r="H1006" i="1"/>
  <c r="D1006" i="1"/>
  <c r="G1006" i="1" s="1"/>
  <c r="C1006" i="1"/>
  <c r="H1005" i="1"/>
  <c r="D1005" i="1"/>
  <c r="G1005" i="1" s="1"/>
  <c r="C1005" i="1"/>
  <c r="D1004" i="1"/>
  <c r="G1004" i="1" s="1"/>
  <c r="C1004" i="1"/>
  <c r="D1003" i="1"/>
  <c r="G1003" i="1" s="1"/>
  <c r="C1003" i="1"/>
  <c r="H1002" i="1"/>
  <c r="D1002" i="1"/>
  <c r="G1002" i="1" s="1"/>
  <c r="C1002" i="1"/>
  <c r="H1001" i="1"/>
  <c r="D1001" i="1"/>
  <c r="G1001" i="1" s="1"/>
  <c r="C1001" i="1"/>
  <c r="D1000" i="1"/>
  <c r="G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C855" i="1"/>
  <c r="D854" i="1"/>
  <c r="C854" i="1"/>
  <c r="D853" i="1"/>
  <c r="C853" i="1"/>
  <c r="D852" i="1"/>
  <c r="C852" i="1"/>
  <c r="D851" i="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H649" i="1"/>
  <c r="D649" i="1"/>
  <c r="G649" i="1" s="1"/>
  <c r="C649" i="1"/>
  <c r="H648" i="1"/>
  <c r="D648" i="1"/>
  <c r="G648" i="1" s="1"/>
  <c r="C648" i="1"/>
  <c r="H647" i="1"/>
  <c r="D647" i="1"/>
  <c r="G647" i="1" s="1"/>
  <c r="C647" i="1"/>
  <c r="H646" i="1"/>
  <c r="D646" i="1"/>
  <c r="G646" i="1" s="1"/>
  <c r="C646" i="1"/>
  <c r="H645" i="1"/>
  <c r="D645" i="1"/>
  <c r="G645" i="1" s="1"/>
  <c r="C645" i="1"/>
  <c r="H636" i="1"/>
  <c r="D636" i="1"/>
  <c r="G636" i="1" s="1"/>
  <c r="C636" i="1"/>
  <c r="H635" i="1"/>
  <c r="D635" i="1"/>
  <c r="G635" i="1" s="1"/>
  <c r="C635"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D623"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D591" i="1"/>
  <c r="H590" i="1"/>
  <c r="D590" i="1"/>
  <c r="G590" i="1" s="1"/>
  <c r="C590" i="1"/>
  <c r="H589" i="1"/>
  <c r="D589" i="1"/>
  <c r="G589" i="1" s="1"/>
  <c r="C589" i="1"/>
  <c r="H588" i="1"/>
  <c r="D588" i="1"/>
  <c r="G588" i="1" s="1"/>
  <c r="C588" i="1"/>
  <c r="H587" i="1"/>
  <c r="D587" i="1"/>
  <c r="G587" i="1" s="1"/>
  <c r="C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D578" i="1"/>
  <c r="H577" i="1"/>
  <c r="D577" i="1"/>
  <c r="G577" i="1" s="1"/>
  <c r="C577" i="1"/>
  <c r="H576" i="1"/>
  <c r="D576" i="1"/>
  <c r="G576" i="1" s="1"/>
  <c r="C576" i="1"/>
  <c r="H575" i="1"/>
  <c r="D575" i="1"/>
  <c r="G575" i="1" s="1"/>
  <c r="C575" i="1"/>
  <c r="H574" i="1"/>
  <c r="D574" i="1"/>
  <c r="G574" i="1" s="1"/>
  <c r="C574" i="1"/>
  <c r="H573" i="1"/>
  <c r="D573" i="1"/>
  <c r="G573" i="1" s="1"/>
  <c r="C573" i="1"/>
  <c r="H572" i="1"/>
  <c r="D572" i="1"/>
  <c r="G572" i="1" s="1"/>
  <c r="C572" i="1"/>
  <c r="D571" i="1"/>
  <c r="G571" i="1" s="1"/>
  <c r="C571" i="1"/>
  <c r="H570" i="1"/>
  <c r="D570" i="1"/>
  <c r="G570" i="1" s="1"/>
  <c r="C570" i="1"/>
  <c r="D569" i="1"/>
  <c r="G569" i="1" s="1"/>
  <c r="C569" i="1"/>
  <c r="D568" i="1"/>
  <c r="G568" i="1" s="1"/>
  <c r="C568" i="1"/>
  <c r="D567" i="1"/>
  <c r="G567" i="1" s="1"/>
  <c r="C567" i="1"/>
  <c r="H566" i="1"/>
  <c r="D566" i="1"/>
  <c r="G566" i="1" s="1"/>
  <c r="C566" i="1"/>
  <c r="D564" i="1"/>
  <c r="G564" i="1" s="1"/>
  <c r="C564" i="1"/>
  <c r="H563" i="1"/>
  <c r="D563" i="1"/>
  <c r="G563" i="1" s="1"/>
  <c r="C563" i="1"/>
  <c r="D562" i="1"/>
  <c r="G562" i="1" s="1"/>
  <c r="C562" i="1"/>
  <c r="D561" i="1"/>
  <c r="G561" i="1" s="1"/>
  <c r="C561" i="1"/>
  <c r="D560" i="1"/>
  <c r="G560" i="1" s="1"/>
  <c r="C560" i="1"/>
  <c r="H559" i="1"/>
  <c r="D559" i="1"/>
  <c r="G559" i="1" s="1"/>
  <c r="C559" i="1"/>
  <c r="D558" i="1"/>
  <c r="G558" i="1" s="1"/>
  <c r="C558" i="1"/>
  <c r="D557" i="1"/>
  <c r="G557" i="1" s="1"/>
  <c r="C557" i="1"/>
  <c r="D556" i="1"/>
  <c r="G556" i="1" s="1"/>
  <c r="C556" i="1"/>
  <c r="H555" i="1"/>
  <c r="D555" i="1"/>
  <c r="G555" i="1" s="1"/>
  <c r="C555" i="1"/>
  <c r="D554" i="1"/>
  <c r="G554" i="1" s="1"/>
  <c r="C554" i="1"/>
  <c r="D553" i="1"/>
  <c r="G553" i="1" s="1"/>
  <c r="C553" i="1"/>
  <c r="D552" i="1"/>
  <c r="G552" i="1" s="1"/>
  <c r="C552" i="1"/>
  <c r="H551" i="1"/>
  <c r="D551" i="1"/>
  <c r="G551" i="1" s="1"/>
  <c r="C551" i="1"/>
  <c r="D550" i="1"/>
  <c r="G550" i="1" s="1"/>
  <c r="C550" i="1"/>
  <c r="D549" i="1"/>
  <c r="G549" i="1" s="1"/>
  <c r="C549" i="1"/>
  <c r="D548" i="1"/>
  <c r="G548" i="1" s="1"/>
  <c r="C548" i="1"/>
  <c r="H547" i="1"/>
  <c r="D547" i="1"/>
  <c r="G547" i="1" s="1"/>
  <c r="C547" i="1"/>
  <c r="D546" i="1"/>
  <c r="G546" i="1" s="1"/>
  <c r="C546" i="1"/>
  <c r="D545" i="1"/>
  <c r="G545" i="1" s="1"/>
  <c r="C545" i="1"/>
  <c r="D544" i="1"/>
  <c r="G544" i="1" s="1"/>
  <c r="C544" i="1"/>
  <c r="H543" i="1"/>
  <c r="D543" i="1"/>
  <c r="G543" i="1" s="1"/>
  <c r="C543" i="1"/>
  <c r="D542" i="1"/>
  <c r="G542" i="1" s="1"/>
  <c r="C542" i="1"/>
  <c r="D541" i="1"/>
  <c r="G541" i="1" s="1"/>
  <c r="C541" i="1"/>
  <c r="D540" i="1"/>
  <c r="G540" i="1" s="1"/>
  <c r="C540" i="1"/>
  <c r="H539" i="1"/>
  <c r="D539" i="1"/>
  <c r="G539" i="1" s="1"/>
  <c r="C539" i="1"/>
  <c r="D538" i="1"/>
  <c r="G538" i="1" s="1"/>
  <c r="C538" i="1"/>
  <c r="D537" i="1"/>
  <c r="G537" i="1" s="1"/>
  <c r="C537" i="1"/>
  <c r="D536" i="1"/>
  <c r="G536" i="1" s="1"/>
  <c r="C536" i="1"/>
  <c r="H535" i="1"/>
  <c r="D535" i="1"/>
  <c r="G535" i="1" s="1"/>
  <c r="C535" i="1"/>
  <c r="D534" i="1"/>
  <c r="G534" i="1" s="1"/>
  <c r="C534" i="1"/>
  <c r="D533" i="1"/>
  <c r="G533" i="1" s="1"/>
  <c r="C533" i="1"/>
  <c r="D532" i="1"/>
  <c r="G532" i="1" s="1"/>
  <c r="C532" i="1"/>
  <c r="H531" i="1"/>
  <c r="D531" i="1"/>
  <c r="G531" i="1" s="1"/>
  <c r="C531" i="1"/>
  <c r="C530" i="1"/>
  <c r="H528" i="1"/>
  <c r="D528" i="1"/>
  <c r="G528" i="1" s="1"/>
  <c r="C528" i="1"/>
  <c r="D527" i="1"/>
  <c r="G527" i="1" s="1"/>
  <c r="C527" i="1"/>
  <c r="D526" i="1"/>
  <c r="G526" i="1" s="1"/>
  <c r="C526" i="1"/>
  <c r="D525" i="1"/>
  <c r="G525" i="1" s="1"/>
  <c r="C525" i="1"/>
  <c r="H524" i="1"/>
  <c r="D524" i="1"/>
  <c r="G524" i="1" s="1"/>
  <c r="C524" i="1"/>
  <c r="D523" i="1"/>
  <c r="G523" i="1" s="1"/>
  <c r="C523" i="1"/>
  <c r="D522" i="1"/>
  <c r="G522" i="1" s="1"/>
  <c r="C522" i="1"/>
  <c r="D521" i="1"/>
  <c r="G521" i="1" s="1"/>
  <c r="C521" i="1"/>
  <c r="H520" i="1"/>
  <c r="D520" i="1"/>
  <c r="G520" i="1" s="1"/>
  <c r="C520" i="1"/>
  <c r="D519" i="1"/>
  <c r="G519" i="1" s="1"/>
  <c r="C519" i="1"/>
  <c r="D518" i="1"/>
  <c r="G518" i="1" s="1"/>
  <c r="C518" i="1"/>
  <c r="D517" i="1"/>
  <c r="G517" i="1" s="1"/>
  <c r="C517" i="1"/>
  <c r="H516" i="1"/>
  <c r="D516" i="1"/>
  <c r="G516" i="1" s="1"/>
  <c r="C516" i="1"/>
  <c r="D515" i="1"/>
  <c r="G515" i="1" s="1"/>
  <c r="C515" i="1"/>
  <c r="D514" i="1"/>
  <c r="G514" i="1" s="1"/>
  <c r="C514" i="1"/>
  <c r="D513" i="1"/>
  <c r="G513" i="1" s="1"/>
  <c r="C513" i="1"/>
  <c r="H512" i="1"/>
  <c r="D512" i="1"/>
  <c r="G512" i="1" s="1"/>
  <c r="C512" i="1"/>
  <c r="D511" i="1"/>
  <c r="G511" i="1" s="1"/>
  <c r="C511" i="1"/>
  <c r="D510" i="1"/>
  <c r="G510" i="1" s="1"/>
  <c r="C510" i="1"/>
  <c r="D509" i="1"/>
  <c r="G509" i="1" s="1"/>
  <c r="C509" i="1"/>
  <c r="D508" i="1"/>
  <c r="G508" i="1" s="1"/>
  <c r="C508" i="1"/>
  <c r="D507" i="1"/>
  <c r="G507" i="1" s="1"/>
  <c r="C507" i="1"/>
  <c r="D506" i="1"/>
  <c r="G506" i="1" s="1"/>
  <c r="C506" i="1"/>
  <c r="D505" i="1"/>
  <c r="G505" i="1" s="1"/>
  <c r="C505" i="1"/>
  <c r="D504" i="1"/>
  <c r="G504" i="1" s="1"/>
  <c r="C504" i="1"/>
  <c r="D503" i="1"/>
  <c r="G503" i="1" s="1"/>
  <c r="C503" i="1"/>
  <c r="D502" i="1"/>
  <c r="G502" i="1" s="1"/>
  <c r="C502" i="1"/>
  <c r="D501" i="1"/>
  <c r="G501" i="1" s="1"/>
  <c r="C501" i="1"/>
  <c r="D500" i="1"/>
  <c r="G500" i="1" s="1"/>
  <c r="C500" i="1"/>
  <c r="D499" i="1"/>
  <c r="G499" i="1" s="1"/>
  <c r="C499" i="1"/>
  <c r="D498" i="1"/>
  <c r="G498" i="1" s="1"/>
  <c r="C498" i="1"/>
  <c r="D497" i="1"/>
  <c r="G497" i="1" s="1"/>
  <c r="C497" i="1"/>
  <c r="D496" i="1"/>
  <c r="G496" i="1" s="1"/>
  <c r="C496" i="1"/>
  <c r="D495" i="1"/>
  <c r="G495" i="1" s="1"/>
  <c r="C495" i="1"/>
  <c r="D494" i="1"/>
  <c r="G494" i="1" s="1"/>
  <c r="C494" i="1"/>
  <c r="D493" i="1"/>
  <c r="G493" i="1" s="1"/>
  <c r="C493" i="1"/>
  <c r="D492" i="1"/>
  <c r="G492" i="1" s="1"/>
  <c r="C492" i="1"/>
  <c r="D491" i="1"/>
  <c r="G491" i="1" s="1"/>
  <c r="C491" i="1"/>
  <c r="D490" i="1"/>
  <c r="G490" i="1" s="1"/>
  <c r="C490" i="1"/>
  <c r="D489" i="1"/>
  <c r="G489" i="1" s="1"/>
  <c r="C489" i="1"/>
  <c r="D488" i="1"/>
  <c r="G488" i="1" s="1"/>
  <c r="C488" i="1"/>
  <c r="D487" i="1"/>
  <c r="G487" i="1" s="1"/>
  <c r="C487" i="1"/>
  <c r="D486" i="1"/>
  <c r="G486" i="1" s="1"/>
  <c r="C486" i="1"/>
  <c r="D485" i="1"/>
  <c r="G485" i="1" s="1"/>
  <c r="C485" i="1"/>
  <c r="D484" i="1"/>
  <c r="G484" i="1" s="1"/>
  <c r="C484" i="1"/>
  <c r="D483" i="1"/>
  <c r="G483" i="1" s="1"/>
  <c r="C483" i="1"/>
  <c r="D482" i="1"/>
  <c r="G482" i="1" s="1"/>
  <c r="C482" i="1"/>
  <c r="D481" i="1"/>
  <c r="G481" i="1" s="1"/>
  <c r="C481" i="1"/>
  <c r="D480" i="1"/>
  <c r="G480" i="1" s="1"/>
  <c r="C480" i="1"/>
  <c r="D479" i="1"/>
  <c r="G479" i="1" s="1"/>
  <c r="C479" i="1"/>
  <c r="D478" i="1"/>
  <c r="G478" i="1" s="1"/>
  <c r="C478" i="1"/>
  <c r="D477" i="1"/>
  <c r="G477" i="1" s="1"/>
  <c r="C477" i="1"/>
  <c r="D476" i="1"/>
  <c r="G476" i="1" s="1"/>
  <c r="C476" i="1"/>
  <c r="D475" i="1"/>
  <c r="G475" i="1" s="1"/>
  <c r="C475" i="1"/>
  <c r="D474" i="1"/>
  <c r="G474" i="1" s="1"/>
  <c r="C474" i="1"/>
  <c r="D473" i="1"/>
  <c r="G473" i="1" s="1"/>
  <c r="C473" i="1"/>
  <c r="D472" i="1"/>
  <c r="G472" i="1" s="1"/>
  <c r="C472" i="1"/>
  <c r="D471" i="1"/>
  <c r="G471" i="1" s="1"/>
  <c r="C471" i="1"/>
  <c r="D470" i="1"/>
  <c r="G470" i="1" s="1"/>
  <c r="C470" i="1"/>
  <c r="D469" i="1"/>
  <c r="G469" i="1" s="1"/>
  <c r="C469" i="1"/>
  <c r="D468" i="1"/>
  <c r="G468" i="1" s="1"/>
  <c r="C468" i="1"/>
  <c r="D467" i="1"/>
  <c r="G467" i="1" s="1"/>
  <c r="C467" i="1"/>
  <c r="D466" i="1"/>
  <c r="G466" i="1" s="1"/>
  <c r="C466" i="1"/>
  <c r="D465" i="1"/>
  <c r="G465" i="1" s="1"/>
  <c r="C465" i="1"/>
  <c r="D464" i="1"/>
  <c r="G464" i="1" s="1"/>
  <c r="C464" i="1"/>
  <c r="D463" i="1"/>
  <c r="G463" i="1" s="1"/>
  <c r="C463" i="1"/>
  <c r="D462" i="1"/>
  <c r="G462" i="1" s="1"/>
  <c r="C462" i="1"/>
  <c r="D461" i="1"/>
  <c r="G461" i="1" s="1"/>
  <c r="C461" i="1"/>
  <c r="C460" i="1"/>
  <c r="D459" i="1"/>
  <c r="G459" i="1" s="1"/>
  <c r="C459" i="1"/>
  <c r="D458" i="1"/>
  <c r="G458" i="1" s="1"/>
  <c r="C458" i="1"/>
  <c r="D457" i="1"/>
  <c r="G457" i="1" s="1"/>
  <c r="C457" i="1"/>
  <c r="D456" i="1"/>
  <c r="G456" i="1" s="1"/>
  <c r="C456" i="1"/>
  <c r="D455" i="1"/>
  <c r="G455" i="1" s="1"/>
  <c r="C455" i="1"/>
  <c r="D454" i="1"/>
  <c r="G454" i="1" s="1"/>
  <c r="C454" i="1"/>
  <c r="D453" i="1"/>
  <c r="G453" i="1" s="1"/>
  <c r="C453" i="1"/>
  <c r="D452" i="1"/>
  <c r="G452" i="1" s="1"/>
  <c r="C452" i="1"/>
  <c r="D451" i="1"/>
  <c r="G451" i="1" s="1"/>
  <c r="C451" i="1"/>
  <c r="D450" i="1"/>
  <c r="G450" i="1" s="1"/>
  <c r="C450" i="1"/>
  <c r="D449" i="1"/>
  <c r="G449" i="1" s="1"/>
  <c r="C449" i="1"/>
  <c r="D448" i="1"/>
  <c r="G448" i="1" s="1"/>
  <c r="C448" i="1"/>
  <c r="D447" i="1"/>
  <c r="G447" i="1" s="1"/>
  <c r="C447" i="1"/>
  <c r="D446" i="1"/>
  <c r="G446" i="1" s="1"/>
  <c r="C446" i="1"/>
  <c r="D445" i="1"/>
  <c r="G445" i="1" s="1"/>
  <c r="C445" i="1"/>
  <c r="D444" i="1"/>
  <c r="G444" i="1" s="1"/>
  <c r="C444" i="1"/>
  <c r="D443" i="1"/>
  <c r="G443" i="1" s="1"/>
  <c r="C443" i="1"/>
  <c r="D442" i="1"/>
  <c r="G442" i="1" s="1"/>
  <c r="C442" i="1"/>
  <c r="D441" i="1"/>
  <c r="G441" i="1" s="1"/>
  <c r="C441" i="1"/>
  <c r="D440" i="1"/>
  <c r="G440" i="1" s="1"/>
  <c r="C440" i="1"/>
  <c r="D439" i="1"/>
  <c r="G439" i="1" s="1"/>
  <c r="C439" i="1"/>
  <c r="D438" i="1"/>
  <c r="G438" i="1" s="1"/>
  <c r="C438" i="1"/>
  <c r="D437" i="1"/>
  <c r="G437" i="1" s="1"/>
  <c r="C437" i="1"/>
  <c r="D436" i="1"/>
  <c r="G436" i="1" s="1"/>
  <c r="C436" i="1"/>
  <c r="D435" i="1"/>
  <c r="G435" i="1" s="1"/>
  <c r="C435" i="1"/>
  <c r="D434" i="1"/>
  <c r="G434" i="1" s="1"/>
  <c r="C434" i="1"/>
  <c r="D433" i="1"/>
  <c r="G433" i="1" s="1"/>
  <c r="C433" i="1"/>
  <c r="D432" i="1"/>
  <c r="G432" i="1" s="1"/>
  <c r="C432" i="1"/>
  <c r="D431" i="1"/>
  <c r="G431" i="1" s="1"/>
  <c r="C431" i="1"/>
  <c r="D430" i="1"/>
  <c r="G430" i="1" s="1"/>
  <c r="C430" i="1"/>
  <c r="D429" i="1"/>
  <c r="G429" i="1" s="1"/>
  <c r="C429" i="1"/>
  <c r="D428" i="1"/>
  <c r="G428" i="1" s="1"/>
  <c r="C428" i="1"/>
  <c r="D427" i="1"/>
  <c r="G427" i="1" s="1"/>
  <c r="C427" i="1"/>
  <c r="D426" i="1"/>
  <c r="G426" i="1" s="1"/>
  <c r="C426" i="1"/>
  <c r="D425" i="1"/>
  <c r="G425" i="1" s="1"/>
  <c r="C425" i="1"/>
  <c r="C424" i="1"/>
  <c r="D423" i="1"/>
  <c r="G423" i="1" s="1"/>
  <c r="C423" i="1"/>
  <c r="C422" i="1"/>
  <c r="D421" i="1"/>
  <c r="G421" i="1" s="1"/>
  <c r="C421" i="1"/>
  <c r="D416" i="1"/>
  <c r="G416" i="1" s="1"/>
  <c r="C416" i="1"/>
  <c r="D415" i="1"/>
  <c r="G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D356" i="1"/>
  <c r="H356" i="1" s="1"/>
  <c r="C356" i="1"/>
  <c r="D354" i="1"/>
  <c r="G354" i="1" s="1"/>
  <c r="C354" i="1"/>
  <c r="D353" i="1"/>
  <c r="G353" i="1" s="1"/>
  <c r="C353" i="1"/>
  <c r="D352" i="1"/>
  <c r="G352" i="1" s="1"/>
  <c r="C352" i="1"/>
  <c r="D351" i="1"/>
  <c r="G351" i="1" s="1"/>
  <c r="C351" i="1"/>
  <c r="D350" i="1"/>
  <c r="G350" i="1" s="1"/>
  <c r="C350" i="1"/>
  <c r="D349" i="1"/>
  <c r="G349" i="1" s="1"/>
  <c r="C349" i="1"/>
  <c r="D348" i="1"/>
  <c r="G348" i="1" s="1"/>
  <c r="C348" i="1"/>
  <c r="D347" i="1"/>
  <c r="G347" i="1" s="1"/>
  <c r="C347" i="1"/>
  <c r="D346" i="1"/>
  <c r="G346" i="1" s="1"/>
  <c r="C346" i="1"/>
  <c r="D345" i="1"/>
  <c r="G345" i="1" s="1"/>
  <c r="C345" i="1"/>
  <c r="D344" i="1"/>
  <c r="G344" i="1" s="1"/>
  <c r="C344" i="1"/>
  <c r="D343" i="1"/>
  <c r="G343" i="1" s="1"/>
  <c r="C343" i="1"/>
  <c r="D342" i="1"/>
  <c r="G342" i="1" s="1"/>
  <c r="C342" i="1"/>
  <c r="D341" i="1"/>
  <c r="G341" i="1" s="1"/>
  <c r="C341" i="1"/>
  <c r="D340" i="1"/>
  <c r="G340" i="1" s="1"/>
  <c r="C340" i="1"/>
  <c r="D339" i="1"/>
  <c r="G339" i="1" s="1"/>
  <c r="C339" i="1"/>
  <c r="D338" i="1"/>
  <c r="G338" i="1" s="1"/>
  <c r="C338" i="1"/>
  <c r="D337" i="1"/>
  <c r="G337" i="1" s="1"/>
  <c r="C337" i="1"/>
  <c r="D336" i="1"/>
  <c r="G336" i="1" s="1"/>
  <c r="C336" i="1"/>
  <c r="D335" i="1"/>
  <c r="G335" i="1" s="1"/>
  <c r="C335" i="1"/>
  <c r="D334" i="1"/>
  <c r="G334" i="1" s="1"/>
  <c r="C334" i="1"/>
  <c r="D333" i="1"/>
  <c r="G333" i="1" s="1"/>
  <c r="C333" i="1"/>
  <c r="D332" i="1"/>
  <c r="G332" i="1" s="1"/>
  <c r="C332" i="1"/>
  <c r="D331" i="1"/>
  <c r="G331" i="1" s="1"/>
  <c r="C331" i="1"/>
  <c r="D330" i="1"/>
  <c r="G330" i="1" s="1"/>
  <c r="C330" i="1"/>
  <c r="D329" i="1"/>
  <c r="G329" i="1" s="1"/>
  <c r="C329" i="1"/>
  <c r="D328" i="1"/>
  <c r="G328" i="1" s="1"/>
  <c r="C328" i="1"/>
  <c r="D327" i="1"/>
  <c r="G327" i="1" s="1"/>
  <c r="C327" i="1"/>
  <c r="D326" i="1"/>
  <c r="G326" i="1" s="1"/>
  <c r="C326" i="1"/>
  <c r="D325" i="1"/>
  <c r="G325" i="1" s="1"/>
  <c r="C325" i="1"/>
  <c r="D324" i="1"/>
  <c r="G324" i="1" s="1"/>
  <c r="C324" i="1"/>
  <c r="D323" i="1"/>
  <c r="G323" i="1" s="1"/>
  <c r="C323" i="1"/>
  <c r="D322" i="1"/>
  <c r="G322" i="1" s="1"/>
  <c r="C322" i="1"/>
  <c r="D321" i="1"/>
  <c r="G321" i="1" s="1"/>
  <c r="C321" i="1"/>
  <c r="D320" i="1"/>
  <c r="G320" i="1" s="1"/>
  <c r="C320" i="1"/>
  <c r="D319" i="1"/>
  <c r="G319" i="1" s="1"/>
  <c r="C319" i="1"/>
  <c r="D318" i="1"/>
  <c r="G318" i="1" s="1"/>
  <c r="C318" i="1"/>
  <c r="D317" i="1"/>
  <c r="G317" i="1" s="1"/>
  <c r="C317" i="1"/>
  <c r="D316" i="1"/>
  <c r="H315" i="1"/>
  <c r="D315" i="1"/>
  <c r="G315" i="1" s="1"/>
  <c r="C315" i="1"/>
  <c r="H314" i="1"/>
  <c r="D314" i="1"/>
  <c r="G314" i="1" s="1"/>
  <c r="C314" i="1"/>
  <c r="H313" i="1"/>
  <c r="D313" i="1"/>
  <c r="G313" i="1" s="1"/>
  <c r="C313" i="1"/>
  <c r="H312" i="1"/>
  <c r="D312" i="1"/>
  <c r="G312" i="1" s="1"/>
  <c r="C312" i="1"/>
  <c r="H311" i="1"/>
  <c r="D311" i="1"/>
  <c r="G311" i="1" s="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D225" i="1"/>
  <c r="G225" i="1" s="1"/>
  <c r="C225" i="1"/>
  <c r="D224" i="1"/>
  <c r="G224" i="1" s="1"/>
  <c r="C224" i="1"/>
  <c r="D223" i="1"/>
  <c r="C223" i="1"/>
  <c r="G223" i="1" s="1"/>
  <c r="D222" i="1"/>
  <c r="C222" i="1"/>
  <c r="G222" i="1" s="1"/>
  <c r="D221" i="1"/>
  <c r="C221" i="1"/>
  <c r="G221" i="1" s="1"/>
  <c r="D220" i="1"/>
  <c r="C220" i="1"/>
  <c r="G220" i="1" s="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C211" i="1"/>
  <c r="G211" i="1" s="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C198" i="1"/>
  <c r="D197" i="1"/>
  <c r="C197" i="1"/>
  <c r="G197" i="1" s="1"/>
  <c r="D196" i="1"/>
  <c r="C196" i="1"/>
  <c r="G196" i="1" s="1"/>
  <c r="D195" i="1"/>
  <c r="C195" i="1"/>
  <c r="G195" i="1" s="1"/>
  <c r="D194" i="1"/>
  <c r="C194" i="1"/>
  <c r="G194" i="1" s="1"/>
  <c r="D193" i="1"/>
  <c r="C193" i="1"/>
  <c r="G193" i="1" s="1"/>
  <c r="D192" i="1"/>
  <c r="C192" i="1"/>
  <c r="G192" i="1" s="1"/>
  <c r="D191" i="1"/>
  <c r="C191" i="1"/>
  <c r="G191" i="1" s="1"/>
  <c r="D190" i="1"/>
  <c r="C190" i="1"/>
  <c r="G190" i="1" s="1"/>
  <c r="D189" i="1"/>
  <c r="C189" i="1"/>
  <c r="G189" i="1" s="1"/>
  <c r="D188" i="1"/>
  <c r="C188" i="1"/>
  <c r="G188" i="1" s="1"/>
  <c r="D187" i="1"/>
  <c r="C187" i="1"/>
  <c r="G187" i="1" s="1"/>
  <c r="D186" i="1"/>
  <c r="C186" i="1"/>
  <c r="G186" i="1" s="1"/>
  <c r="D185" i="1"/>
  <c r="C185" i="1"/>
  <c r="G185" i="1" s="1"/>
  <c r="D184" i="1"/>
  <c r="C184" i="1"/>
  <c r="G184" i="1" s="1"/>
  <c r="D183" i="1"/>
  <c r="C183" i="1"/>
  <c r="G183" i="1" s="1"/>
  <c r="D182" i="1"/>
  <c r="C182" i="1"/>
  <c r="G182" i="1" s="1"/>
  <c r="D181" i="1"/>
  <c r="C181" i="1"/>
  <c r="G181" i="1" s="1"/>
  <c r="D180" i="1"/>
  <c r="C180" i="1"/>
  <c r="G180" i="1" s="1"/>
  <c r="D179" i="1"/>
  <c r="C179" i="1"/>
  <c r="G179" i="1" s="1"/>
  <c r="D178" i="1"/>
  <c r="C178" i="1"/>
  <c r="G178" i="1" s="1"/>
  <c r="D177" i="1"/>
  <c r="C177" i="1"/>
  <c r="G177" i="1" s="1"/>
  <c r="D176" i="1"/>
  <c r="C176" i="1"/>
  <c r="G176" i="1" s="1"/>
  <c r="D175" i="1"/>
  <c r="C175" i="1"/>
  <c r="G175" i="1" s="1"/>
  <c r="D174" i="1"/>
  <c r="C174" i="1"/>
  <c r="G174" i="1" s="1"/>
  <c r="D173" i="1"/>
  <c r="C173" i="1"/>
  <c r="G173" i="1" s="1"/>
  <c r="D172" i="1"/>
  <c r="C172" i="1"/>
  <c r="G172" i="1" s="1"/>
  <c r="D171" i="1"/>
  <c r="C171" i="1"/>
  <c r="G171" i="1" s="1"/>
  <c r="D170" i="1"/>
  <c r="C170" i="1"/>
  <c r="G170" i="1" s="1"/>
  <c r="D169" i="1"/>
  <c r="C169" i="1"/>
  <c r="G169" i="1" s="1"/>
  <c r="D168" i="1"/>
  <c r="C168" i="1"/>
  <c r="G168" i="1" s="1"/>
  <c r="D167" i="1"/>
  <c r="C167" i="1"/>
  <c r="G167" i="1" s="1"/>
  <c r="D166" i="1"/>
  <c r="C166" i="1"/>
  <c r="G166" i="1" s="1"/>
  <c r="D165" i="1"/>
  <c r="C165" i="1"/>
  <c r="G165" i="1" s="1"/>
  <c r="D164" i="1"/>
  <c r="C164" i="1"/>
  <c r="G164" i="1" s="1"/>
  <c r="D163" i="1"/>
  <c r="C163" i="1"/>
  <c r="G163" i="1" s="1"/>
  <c r="D162" i="1"/>
  <c r="C162" i="1"/>
  <c r="G162" i="1" s="1"/>
  <c r="D161" i="1"/>
  <c r="C161" i="1"/>
  <c r="G161" i="1" s="1"/>
  <c r="D159" i="1"/>
  <c r="C159" i="1"/>
  <c r="G159" i="1" s="1"/>
  <c r="D158" i="1"/>
  <c r="C158" i="1"/>
  <c r="G158" i="1" s="1"/>
  <c r="D157" i="1"/>
  <c r="C157" i="1"/>
  <c r="G157" i="1" s="1"/>
  <c r="D156" i="1"/>
  <c r="C156" i="1"/>
  <c r="G156" i="1" s="1"/>
  <c r="D155" i="1"/>
  <c r="C155" i="1"/>
  <c r="G155" i="1" s="1"/>
  <c r="D154" i="1"/>
  <c r="C154" i="1"/>
  <c r="G154" i="1" s="1"/>
  <c r="D153" i="1"/>
  <c r="C153" i="1"/>
  <c r="G153" i="1" s="1"/>
  <c r="D152" i="1"/>
  <c r="C152" i="1"/>
  <c r="G152" i="1" s="1"/>
  <c r="D151" i="1"/>
  <c r="C151" i="1"/>
  <c r="G151" i="1" s="1"/>
  <c r="D150" i="1"/>
  <c r="C150" i="1"/>
  <c r="G150" i="1" s="1"/>
  <c r="D149" i="1"/>
  <c r="D147" i="1"/>
  <c r="C147" i="1"/>
  <c r="G147" i="1" s="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C135" i="1"/>
  <c r="G135" i="1" s="1"/>
  <c r="D134" i="1"/>
  <c r="C134" i="1"/>
  <c r="G134" i="1" s="1"/>
  <c r="D133" i="1"/>
  <c r="C133" i="1"/>
  <c r="G133" i="1" s="1"/>
  <c r="D132" i="1"/>
  <c r="C132" i="1"/>
  <c r="G132" i="1" s="1"/>
  <c r="D131" i="1"/>
  <c r="C131" i="1"/>
  <c r="G131" i="1" s="1"/>
  <c r="D130" i="1"/>
  <c r="C130" i="1"/>
  <c r="G130" i="1" s="1"/>
  <c r="D129" i="1"/>
  <c r="C129" i="1"/>
  <c r="G129" i="1" s="1"/>
  <c r="D128" i="1"/>
  <c r="C128" i="1"/>
  <c r="G128" i="1" s="1"/>
  <c r="D127" i="1"/>
  <c r="C127" i="1"/>
  <c r="G127" i="1" s="1"/>
  <c r="D126" i="1"/>
  <c r="C126" i="1"/>
  <c r="G126" i="1" s="1"/>
  <c r="D125" i="1"/>
  <c r="C125" i="1"/>
  <c r="G125" i="1" s="1"/>
  <c r="D124" i="1"/>
  <c r="C124" i="1"/>
  <c r="G124" i="1" s="1"/>
  <c r="D123" i="1"/>
  <c r="C123" i="1"/>
  <c r="G123" i="1" s="1"/>
  <c r="D122" i="1"/>
  <c r="C122" i="1"/>
  <c r="G122" i="1" s="1"/>
  <c r="D121" i="1"/>
  <c r="D120" i="1"/>
  <c r="C120" i="1"/>
  <c r="G120" i="1" s="1"/>
  <c r="D119" i="1"/>
  <c r="C119" i="1"/>
  <c r="G119" i="1" s="1"/>
  <c r="D118" i="1"/>
  <c r="C118" i="1"/>
  <c r="G118" i="1" s="1"/>
  <c r="D117" i="1"/>
  <c r="C117" i="1"/>
  <c r="G117" i="1" s="1"/>
  <c r="D116" i="1"/>
  <c r="C116" i="1"/>
  <c r="G116" i="1" s="1"/>
  <c r="D115" i="1"/>
  <c r="C115" i="1"/>
  <c r="G115" i="1" s="1"/>
  <c r="D114" i="1"/>
  <c r="C114" i="1"/>
  <c r="G114" i="1" s="1"/>
  <c r="D113" i="1"/>
  <c r="C113" i="1"/>
  <c r="G113" i="1" s="1"/>
  <c r="D112" i="1"/>
  <c r="C112" i="1"/>
  <c r="G112" i="1" s="1"/>
  <c r="D111" i="1"/>
  <c r="C111" i="1"/>
  <c r="G111" i="1" s="1"/>
  <c r="D110" i="1"/>
  <c r="C110" i="1"/>
  <c r="G110" i="1" s="1"/>
  <c r="D109" i="1"/>
  <c r="C109" i="1"/>
  <c r="G109" i="1" s="1"/>
  <c r="D108" i="1"/>
  <c r="C108" i="1"/>
  <c r="G108" i="1" s="1"/>
  <c r="D107" i="1"/>
  <c r="C107" i="1"/>
  <c r="G107" i="1" s="1"/>
  <c r="D106" i="1"/>
  <c r="C106" i="1"/>
  <c r="G106" i="1" s="1"/>
  <c r="D105" i="1"/>
  <c r="C105" i="1"/>
  <c r="G105" i="1" s="1"/>
  <c r="D104" i="1"/>
  <c r="C104" i="1"/>
  <c r="G104" i="1" s="1"/>
  <c r="D103" i="1"/>
  <c r="C103" i="1"/>
  <c r="G103" i="1" s="1"/>
  <c r="D102"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G86" i="1" s="1"/>
  <c r="D85" i="1"/>
  <c r="C85" i="1"/>
  <c r="G85" i="1" s="1"/>
  <c r="D84" i="1"/>
  <c r="C84" i="1"/>
  <c r="G84" i="1" s="1"/>
  <c r="D83" i="1"/>
  <c r="C83" i="1"/>
  <c r="G83" i="1" s="1"/>
  <c r="D82" i="1"/>
  <c r="C82" i="1"/>
  <c r="G82" i="1" s="1"/>
  <c r="D81" i="1"/>
  <c r="C81" i="1"/>
  <c r="G81" i="1" s="1"/>
  <c r="D80" i="1"/>
  <c r="C80" i="1"/>
  <c r="G80" i="1" s="1"/>
  <c r="D79" i="1"/>
  <c r="C79" i="1"/>
  <c r="G79" i="1" s="1"/>
  <c r="D78" i="1"/>
  <c r="C78" i="1"/>
  <c r="G78" i="1" s="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G65" i="1" s="1"/>
  <c r="D64" i="1"/>
  <c r="C64" i="1"/>
  <c r="G64" i="1" s="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G46" i="1" s="1"/>
  <c r="D44" i="1"/>
  <c r="C44" i="1"/>
  <c r="G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07" i="9" l="1"/>
  <c r="B307" i="9" s="1"/>
  <c r="E324" i="9"/>
  <c r="B324" i="9" s="1"/>
  <c r="H1602" i="1"/>
  <c r="G1602" i="1"/>
  <c r="G1603" i="1"/>
  <c r="H1583" i="1"/>
  <c r="H1262" i="1"/>
  <c r="H1265" i="1"/>
  <c r="G1260" i="1"/>
  <c r="H1260" i="1"/>
  <c r="F256" i="5"/>
  <c r="H1261" i="1"/>
  <c r="F260" i="5"/>
  <c r="E304" i="9"/>
  <c r="B304" i="9" s="1"/>
  <c r="G1265" i="1"/>
  <c r="C1264" i="1"/>
  <c r="G1264" i="1" s="1"/>
  <c r="H1264" i="1"/>
  <c r="D255" i="5"/>
  <c r="C1259" i="1" s="1"/>
  <c r="F426" i="4"/>
  <c r="E647" i="4"/>
  <c r="D641" i="1" s="1"/>
  <c r="E294" i="9"/>
  <c r="B294" i="9" s="1"/>
  <c r="G228" i="1"/>
  <c r="G230" i="1"/>
  <c r="G232" i="1"/>
  <c r="G234" i="1"/>
  <c r="G236" i="1"/>
  <c r="G238" i="1"/>
  <c r="G240" i="1"/>
  <c r="G242" i="1"/>
  <c r="G244" i="1"/>
  <c r="G246" i="1"/>
  <c r="G248" i="1"/>
  <c r="G250" i="1"/>
  <c r="G252" i="1"/>
  <c r="G255" i="1"/>
  <c r="G257" i="1"/>
  <c r="G357" i="1"/>
  <c r="G359" i="1"/>
  <c r="G361" i="1"/>
  <c r="G363" i="1"/>
  <c r="G365" i="1"/>
  <c r="G366" i="1"/>
  <c r="G367" i="1"/>
  <c r="H515" i="1"/>
  <c r="H519" i="1"/>
  <c r="H538" i="1"/>
  <c r="H550" i="1"/>
  <c r="H562" i="1"/>
  <c r="H569" i="1"/>
  <c r="G3" i="1"/>
  <c r="G4" i="1"/>
  <c r="G5" i="1"/>
  <c r="G6" i="1"/>
  <c r="G7" i="1"/>
  <c r="G8" i="1"/>
  <c r="G9" i="1"/>
  <c r="G10" i="1"/>
  <c r="G11" i="1"/>
  <c r="G12" i="1"/>
  <c r="G13" i="1"/>
  <c r="G14" i="1"/>
  <c r="G15" i="1"/>
  <c r="G16" i="1"/>
  <c r="G17" i="1"/>
  <c r="G18" i="1"/>
  <c r="G19" i="1"/>
  <c r="G20" i="1"/>
  <c r="G21" i="1"/>
  <c r="G22" i="1"/>
  <c r="G23" i="1"/>
  <c r="H24" i="1"/>
  <c r="H25" i="1"/>
  <c r="H26" i="1"/>
  <c r="H27" i="1"/>
  <c r="H28" i="1"/>
  <c r="H29" i="1"/>
  <c r="H30" i="1"/>
  <c r="H31" i="1"/>
  <c r="H32" i="1"/>
  <c r="H33" i="1"/>
  <c r="H34" i="1"/>
  <c r="H35" i="1"/>
  <c r="H36" i="1"/>
  <c r="H37" i="1"/>
  <c r="H38" i="1"/>
  <c r="H39" i="1"/>
  <c r="H40" i="1"/>
  <c r="H41" i="1"/>
  <c r="H42" i="1"/>
  <c r="H43" i="1"/>
  <c r="H44"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3" i="1"/>
  <c r="H104" i="1"/>
  <c r="H105" i="1"/>
  <c r="H106" i="1"/>
  <c r="H107" i="1"/>
  <c r="H108" i="1"/>
  <c r="H109" i="1"/>
  <c r="H110" i="1"/>
  <c r="H111" i="1"/>
  <c r="H112" i="1"/>
  <c r="H113" i="1"/>
  <c r="H114" i="1"/>
  <c r="H115" i="1"/>
  <c r="H116" i="1"/>
  <c r="H117" i="1"/>
  <c r="H118" i="1"/>
  <c r="H119" i="1"/>
  <c r="H120"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50" i="1"/>
  <c r="H151" i="1"/>
  <c r="H152" i="1"/>
  <c r="H153" i="1"/>
  <c r="H154" i="1"/>
  <c r="H155" i="1"/>
  <c r="H156" i="1"/>
  <c r="H157" i="1"/>
  <c r="H158" i="1"/>
  <c r="H159"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414" i="1"/>
  <c r="H415" i="1"/>
  <c r="H416" i="1"/>
  <c r="H421" i="1"/>
  <c r="H422" i="1"/>
  <c r="H423"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3" i="1"/>
  <c r="H517" i="1"/>
  <c r="H521" i="1"/>
  <c r="H525" i="1"/>
  <c r="H532" i="1"/>
  <c r="H536" i="1"/>
  <c r="H540" i="1"/>
  <c r="H544" i="1"/>
  <c r="H548" i="1"/>
  <c r="H552" i="1"/>
  <c r="H556" i="1"/>
  <c r="H560" i="1"/>
  <c r="H564" i="1"/>
  <c r="H567" i="1"/>
  <c r="H571" i="1"/>
  <c r="G227" i="1"/>
  <c r="G229" i="1"/>
  <c r="G231" i="1"/>
  <c r="G233" i="1"/>
  <c r="G235" i="1"/>
  <c r="G237" i="1"/>
  <c r="G239" i="1"/>
  <c r="G241" i="1"/>
  <c r="G243" i="1"/>
  <c r="G245" i="1"/>
  <c r="G247" i="1"/>
  <c r="G249" i="1"/>
  <c r="G251" i="1"/>
  <c r="G253" i="1"/>
  <c r="G254" i="1"/>
  <c r="G256" i="1"/>
  <c r="G356" i="1"/>
  <c r="G358" i="1"/>
  <c r="G360" i="1"/>
  <c r="G362" i="1"/>
  <c r="G364" i="1"/>
  <c r="H511" i="1"/>
  <c r="H523" i="1"/>
  <c r="H527" i="1"/>
  <c r="H534" i="1"/>
  <c r="H542" i="1"/>
  <c r="H546" i="1"/>
  <c r="H554" i="1"/>
  <c r="H558" i="1"/>
  <c r="H510" i="1"/>
  <c r="H514" i="1"/>
  <c r="H518" i="1"/>
  <c r="H522" i="1"/>
  <c r="H526" i="1"/>
  <c r="H533" i="1"/>
  <c r="H537" i="1"/>
  <c r="H541" i="1"/>
  <c r="H545" i="1"/>
  <c r="H549" i="1"/>
  <c r="H553" i="1"/>
  <c r="H557" i="1"/>
  <c r="H561" i="1"/>
  <c r="H568" i="1"/>
  <c r="G833" i="1"/>
  <c r="G834" i="1"/>
  <c r="G835" i="1"/>
  <c r="G836" i="1"/>
  <c r="G837" i="1"/>
  <c r="G838" i="1"/>
  <c r="G839" i="1"/>
  <c r="G840" i="1"/>
  <c r="G841" i="1"/>
  <c r="G842" i="1"/>
  <c r="G843" i="1"/>
  <c r="G844" i="1"/>
  <c r="G845" i="1"/>
  <c r="G846" i="1"/>
  <c r="G847" i="1"/>
  <c r="G848" i="1"/>
  <c r="G849" i="1"/>
  <c r="G850" i="1"/>
  <c r="H852" i="1"/>
  <c r="G852" i="1"/>
  <c r="H854" i="1"/>
  <c r="G854" i="1"/>
  <c r="H851" i="1"/>
  <c r="G851" i="1"/>
  <c r="H853" i="1"/>
  <c r="G853" i="1"/>
  <c r="H855"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H1000" i="1"/>
  <c r="H1004" i="1"/>
  <c r="H1008" i="1"/>
  <c r="H1014" i="1"/>
  <c r="H1018" i="1"/>
  <c r="H1022" i="1"/>
  <c r="H1026" i="1"/>
  <c r="H1030" i="1"/>
  <c r="H1034" i="1"/>
  <c r="H1038" i="1"/>
  <c r="H1042" i="1"/>
  <c r="H1046" i="1"/>
  <c r="H1050" i="1"/>
  <c r="H1054" i="1"/>
  <c r="H1058" i="1"/>
  <c r="H1062" i="1"/>
  <c r="H1003" i="1"/>
  <c r="H1007" i="1"/>
  <c r="H1013" i="1"/>
  <c r="H1017" i="1"/>
  <c r="H1021" i="1"/>
  <c r="H1025" i="1"/>
  <c r="H1029" i="1"/>
  <c r="H1033" i="1"/>
  <c r="H1037" i="1"/>
  <c r="H1041" i="1"/>
  <c r="H1045" i="1"/>
  <c r="H1049" i="1"/>
  <c r="H1053" i="1"/>
  <c r="H1057" i="1"/>
  <c r="H1061" i="1"/>
  <c r="H1065" i="1"/>
  <c r="G1269" i="1"/>
  <c r="H1269" i="1"/>
  <c r="G1268" i="1"/>
  <c r="G1272" i="1"/>
  <c r="G1276" i="1"/>
  <c r="G1279" i="1"/>
  <c r="G1283" i="1"/>
  <c r="G1287" i="1"/>
  <c r="G1291" i="1"/>
  <c r="G1295" i="1"/>
  <c r="G1299" i="1"/>
  <c r="G1303" i="1"/>
  <c r="G1307" i="1"/>
  <c r="G1311" i="1"/>
  <c r="G1315" i="1"/>
  <c r="G1319" i="1"/>
  <c r="G1323" i="1"/>
  <c r="G1327" i="1"/>
  <c r="G1331" i="1"/>
  <c r="G1335"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07" i="1"/>
  <c r="G1409" i="1"/>
  <c r="G1411" i="1"/>
  <c r="H1268" i="1"/>
  <c r="G1270" i="1"/>
  <c r="G1274" i="1"/>
  <c r="G1281" i="1"/>
  <c r="G1285" i="1"/>
  <c r="G1289" i="1"/>
  <c r="G1293" i="1"/>
  <c r="G1297" i="1"/>
  <c r="G1301" i="1"/>
  <c r="G1305" i="1"/>
  <c r="G1309" i="1"/>
  <c r="G1313" i="1"/>
  <c r="G1317" i="1"/>
  <c r="G1321" i="1"/>
  <c r="G1325" i="1"/>
  <c r="G1329" i="1"/>
  <c r="G1333" i="1"/>
  <c r="G1337"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I1560" i="1"/>
  <c r="J1565" i="1"/>
  <c r="H1567" i="1"/>
  <c r="J1569" i="1"/>
  <c r="J1575" i="1"/>
  <c r="J1578" i="1"/>
  <c r="H1585" i="1"/>
  <c r="G1585" i="1"/>
  <c r="H1589" i="1"/>
  <c r="G1589" i="1"/>
  <c r="H1593" i="1"/>
  <c r="G1593" i="1"/>
  <c r="H1597" i="1"/>
  <c r="G1597" i="1"/>
  <c r="H1601" i="1"/>
  <c r="G1601" i="1"/>
  <c r="H1605" i="1"/>
  <c r="G1605" i="1"/>
  <c r="H1609" i="1"/>
  <c r="G1609" i="1"/>
  <c r="H1613" i="1"/>
  <c r="G1613" i="1"/>
  <c r="H1617" i="1"/>
  <c r="G1617" i="1"/>
  <c r="I22" i="3"/>
  <c r="H1542" i="1"/>
  <c r="G1542" i="1"/>
  <c r="H1544" i="1"/>
  <c r="G1544" i="1"/>
  <c r="I1544" i="1" s="1"/>
  <c r="H1546" i="1"/>
  <c r="G1546" i="1"/>
  <c r="H1548" i="1"/>
  <c r="G1549" i="1"/>
  <c r="I1549" i="1" s="1"/>
  <c r="J1549" i="1"/>
  <c r="H1550" i="1"/>
  <c r="G1551" i="1"/>
  <c r="I1551" i="1" s="1"/>
  <c r="J1551" i="1"/>
  <c r="H1552" i="1"/>
  <c r="I1552" i="1" s="1"/>
  <c r="G1553" i="1"/>
  <c r="I1553" i="1" s="1"/>
  <c r="J1553" i="1"/>
  <c r="H1554" i="1"/>
  <c r="I1554" i="1" s="1"/>
  <c r="I1558" i="1"/>
  <c r="H1562" i="1"/>
  <c r="I1566" i="1"/>
  <c r="I1567" i="1"/>
  <c r="I1570" i="1"/>
  <c r="I1573" i="1"/>
  <c r="I1576" i="1"/>
  <c r="I1579" i="1"/>
  <c r="I1580" i="1"/>
  <c r="E417" i="4"/>
  <c r="D412" i="1" s="1"/>
  <c r="F361" i="4"/>
  <c r="E360" i="4"/>
  <c r="E141" i="6"/>
  <c r="I27" i="3"/>
  <c r="G346" i="9"/>
  <c r="E346" i="9" s="1"/>
  <c r="H33" i="3"/>
  <c r="C1538" i="1"/>
  <c r="G1401" i="1"/>
  <c r="G1424" i="1"/>
  <c r="G1425" i="1"/>
  <c r="G1426" i="1"/>
  <c r="G1427" i="1"/>
  <c r="I1562" i="1"/>
  <c r="H1565" i="1"/>
  <c r="H1569" i="1"/>
  <c r="I1569" i="1" s="1"/>
  <c r="H1572" i="1"/>
  <c r="F82" i="4"/>
  <c r="F309" i="4"/>
  <c r="E430" i="4"/>
  <c r="I1548" i="1"/>
  <c r="I1550" i="1"/>
  <c r="G1557" i="1"/>
  <c r="I1557" i="1" s="1"/>
  <c r="J1557" i="1"/>
  <c r="G1559" i="1"/>
  <c r="I1559" i="1" s="1"/>
  <c r="J1559" i="1"/>
  <c r="I1565" i="1"/>
  <c r="I1575" i="1"/>
  <c r="I1578" i="1"/>
  <c r="G1625" i="1"/>
  <c r="G1629" i="1"/>
  <c r="G1633" i="1"/>
  <c r="G1637" i="1"/>
  <c r="G1641" i="1"/>
  <c r="G1645" i="1"/>
  <c r="G1649" i="1"/>
  <c r="G1653" i="1"/>
  <c r="G1657" i="1"/>
  <c r="G1661" i="1"/>
  <c r="G1665" i="1"/>
  <c r="G1669" i="1"/>
  <c r="G1673" i="1"/>
  <c r="G1677" i="1"/>
  <c r="G1681" i="1"/>
  <c r="G1685" i="1"/>
  <c r="E49" i="4"/>
  <c r="D45" i="1" s="1"/>
  <c r="D106" i="4"/>
  <c r="F126" i="4"/>
  <c r="D125" i="4"/>
  <c r="F154" i="4"/>
  <c r="D153" i="4"/>
  <c r="E164" i="4"/>
  <c r="F572" i="4"/>
  <c r="D571" i="4"/>
  <c r="F630" i="4"/>
  <c r="D629" i="4"/>
  <c r="E648" i="4"/>
  <c r="D642" i="1" s="1"/>
  <c r="E70" i="5"/>
  <c r="G315" i="9"/>
  <c r="E315" i="9" s="1"/>
  <c r="B315" i="9" s="1"/>
  <c r="G316" i="9"/>
  <c r="E316" i="9" s="1"/>
  <c r="B316" i="9" s="1"/>
  <c r="D147" i="5"/>
  <c r="F150" i="5"/>
  <c r="E255" i="5"/>
  <c r="D274" i="5"/>
  <c r="D251" i="5" s="1"/>
  <c r="F277" i="5"/>
  <c r="F36" i="6"/>
  <c r="D35" i="6"/>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F7" i="4"/>
  <c r="D49" i="4"/>
  <c r="F91" i="4"/>
  <c r="E202" i="4"/>
  <c r="D198" i="1" s="1"/>
  <c r="G198" i="1" s="1"/>
  <c r="F225" i="4"/>
  <c r="D230" i="4"/>
  <c r="D262" i="4"/>
  <c r="F269" i="4"/>
  <c r="D321" i="4"/>
  <c r="F412" i="4"/>
  <c r="D648" i="4"/>
  <c r="E536" i="4"/>
  <c r="E571" i="4"/>
  <c r="D565" i="1" s="1"/>
  <c r="F607" i="4"/>
  <c r="G156" i="9"/>
  <c r="E156" i="9" s="1"/>
  <c r="B156" i="9" s="1"/>
  <c r="F12" i="5"/>
  <c r="G314" i="9"/>
  <c r="E314" i="9" s="1"/>
  <c r="B314" i="9" s="1"/>
  <c r="F89" i="5"/>
  <c r="D88" i="5"/>
  <c r="H315" i="9"/>
  <c r="H316" i="9"/>
  <c r="G339" i="9"/>
  <c r="E339" i="9" s="1"/>
  <c r="B339" i="9" s="1"/>
  <c r="F219" i="5"/>
  <c r="F5" i="6"/>
  <c r="F6" i="6"/>
  <c r="E35" i="6"/>
  <c r="D114" i="6"/>
  <c r="F130" i="6"/>
  <c r="D129" i="6"/>
  <c r="F8" i="4"/>
  <c r="F58" i="4"/>
  <c r="D164" i="4"/>
  <c r="F221" i="4"/>
  <c r="F366" i="4"/>
  <c r="D373" i="4"/>
  <c r="E466" i="4"/>
  <c r="D460" i="1" s="1"/>
  <c r="D584" i="4"/>
  <c r="D597" i="4"/>
  <c r="D647" i="4"/>
  <c r="F135" i="5"/>
  <c r="F43" i="6"/>
  <c r="D44" i="8"/>
  <c r="F202" i="4"/>
  <c r="F274" i="4"/>
  <c r="D273" i="4"/>
  <c r="F536" i="4"/>
  <c r="D7" i="5"/>
  <c r="F56" i="5"/>
  <c r="F70" i="5"/>
  <c r="F136" i="5"/>
  <c r="D178" i="5"/>
  <c r="F204" i="5"/>
  <c r="D203" i="5"/>
  <c r="F89" i="6"/>
  <c r="D51" i="8"/>
  <c r="G220" i="9"/>
  <c r="E220" i="9" s="1"/>
  <c r="B220" i="9" s="1"/>
  <c r="E33" i="9"/>
  <c r="B33" i="9" s="1"/>
  <c r="E37" i="9"/>
  <c r="B37" i="9" s="1"/>
  <c r="B43" i="9"/>
  <c r="B51" i="9"/>
  <c r="B67" i="9"/>
  <c r="B75" i="9"/>
  <c r="E85" i="9"/>
  <c r="B85" i="9" s="1"/>
  <c r="B107" i="9"/>
  <c r="B115" i="9"/>
  <c r="B123" i="9"/>
  <c r="B131" i="9"/>
  <c r="H310" i="9"/>
  <c r="G310" i="9"/>
  <c r="E310" i="9" s="1"/>
  <c r="B310" i="9" s="1"/>
  <c r="H309" i="9"/>
  <c r="M228" i="9"/>
  <c r="H308" i="9"/>
  <c r="E308" i="9" s="1"/>
  <c r="B308" i="9" s="1"/>
  <c r="G225" i="9"/>
  <c r="E225" i="9" s="1"/>
  <c r="B225" i="9" s="1"/>
  <c r="G221" i="9"/>
  <c r="E221" i="9" s="1"/>
  <c r="B221" i="9" s="1"/>
  <c r="G217" i="9"/>
  <c r="E217" i="9" s="1"/>
  <c r="B217" i="9" s="1"/>
  <c r="G180" i="9"/>
  <c r="H179" i="9"/>
  <c r="G301" i="9"/>
  <c r="E301" i="9" s="1"/>
  <c r="B301" i="9" s="1"/>
  <c r="G226" i="9"/>
  <c r="E226" i="9" s="1"/>
  <c r="B226" i="9" s="1"/>
  <c r="G222" i="9"/>
  <c r="E222" i="9" s="1"/>
  <c r="B222" i="9" s="1"/>
  <c r="G218" i="9"/>
  <c r="E218" i="9" s="1"/>
  <c r="B218" i="9" s="1"/>
  <c r="G179" i="9"/>
  <c r="E179" i="9" s="1"/>
  <c r="B179" i="9" s="1"/>
  <c r="G178" i="9"/>
  <c r="E178" i="9" s="1"/>
  <c r="B178" i="9" s="1"/>
  <c r="G177" i="9"/>
  <c r="E177" i="9" s="1"/>
  <c r="B177" i="9" s="1"/>
  <c r="G176" i="9"/>
  <c r="E176" i="9" s="1"/>
  <c r="B176" i="9" s="1"/>
  <c r="G175" i="9"/>
  <c r="E175" i="9" s="1"/>
  <c r="B175" i="9" s="1"/>
  <c r="G174" i="9"/>
  <c r="E174" i="9" s="1"/>
  <c r="B174" i="9" s="1"/>
  <c r="G309" i="9"/>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0" i="9"/>
  <c r="E300" i="9" s="1"/>
  <c r="B300"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2" i="9"/>
  <c r="E302" i="9" s="1"/>
  <c r="B302" i="9" s="1"/>
  <c r="G224" i="9"/>
  <c r="E224" i="9" s="1"/>
  <c r="B224" i="9" s="1"/>
  <c r="G216" i="9"/>
  <c r="E216" i="9" s="1"/>
  <c r="B216"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I10" i="9"/>
  <c r="B59" i="9"/>
  <c r="B83" i="9"/>
  <c r="B91" i="9"/>
  <c r="B99" i="9"/>
  <c r="B139" i="9"/>
  <c r="B147" i="9"/>
  <c r="L228" i="9"/>
  <c r="F228" i="9" s="1"/>
  <c r="E88" i="5"/>
  <c r="D1093" i="1" s="1"/>
  <c r="E177" i="5"/>
  <c r="B39" i="9"/>
  <c r="B47" i="9"/>
  <c r="E57" i="9"/>
  <c r="B57" i="9" s="1"/>
  <c r="B63" i="9"/>
  <c r="B71" i="9"/>
  <c r="E81" i="9"/>
  <c r="B81" i="9" s="1"/>
  <c r="E89" i="9"/>
  <c r="B89" i="9" s="1"/>
  <c r="E97" i="9"/>
  <c r="B97" i="9" s="1"/>
  <c r="B111" i="9"/>
  <c r="B119" i="9"/>
  <c r="B127" i="9"/>
  <c r="E137" i="9"/>
  <c r="B137" i="9" s="1"/>
  <c r="E145" i="9"/>
  <c r="B145" i="9" s="1"/>
  <c r="E153" i="9"/>
  <c r="B153" i="9" s="1"/>
  <c r="E163" i="9"/>
  <c r="B163" i="9" s="1"/>
  <c r="E171" i="9"/>
  <c r="B171" i="9" s="1"/>
  <c r="B161" i="9"/>
  <c r="B169" i="9"/>
  <c r="B237" i="9"/>
  <c r="E159" i="9"/>
  <c r="B159" i="9" s="1"/>
  <c r="E167" i="9"/>
  <c r="B167" i="9" s="1"/>
  <c r="B233" i="9"/>
  <c r="B236" i="9"/>
  <c r="B244" i="9"/>
  <c r="B249" i="9"/>
  <c r="B250" i="9"/>
  <c r="B257" i="9"/>
  <c r="B258" i="9"/>
  <c r="B265" i="9"/>
  <c r="B266" i="9"/>
  <c r="B273" i="9"/>
  <c r="B274" i="9"/>
  <c r="B281" i="9"/>
  <c r="B282" i="9"/>
  <c r="B289" i="9"/>
  <c r="B290" i="9"/>
  <c r="F298" i="9"/>
  <c r="E312" i="9"/>
  <c r="B312" i="9" s="1"/>
  <c r="E320" i="9"/>
  <c r="B320" i="9" s="1"/>
  <c r="B326" i="9"/>
  <c r="E332" i="9"/>
  <c r="B332" i="9" s="1"/>
  <c r="E340" i="9"/>
  <c r="B340" i="9" s="1"/>
  <c r="B228" i="9"/>
  <c r="B330" i="9"/>
  <c r="B232" i="9"/>
  <c r="B240" i="9"/>
  <c r="B253" i="9"/>
  <c r="B254" i="9"/>
  <c r="B261" i="9"/>
  <c r="B262" i="9"/>
  <c r="B269" i="9"/>
  <c r="B270" i="9"/>
  <c r="B277" i="9"/>
  <c r="B278" i="9"/>
  <c r="B285" i="9"/>
  <c r="B286" i="9"/>
  <c r="B318" i="9"/>
  <c r="E328" i="9"/>
  <c r="B328" i="9" s="1"/>
  <c r="B341" i="9"/>
  <c r="F255" i="5" l="1"/>
  <c r="H25" i="3"/>
  <c r="C1255" i="1"/>
  <c r="D69" i="5"/>
  <c r="F88" i="5"/>
  <c r="C1093" i="1"/>
  <c r="F648" i="4"/>
  <c r="C642" i="1"/>
  <c r="F262" i="4"/>
  <c r="C258" i="1"/>
  <c r="E152" i="4"/>
  <c r="D160" i="1"/>
  <c r="F49" i="4"/>
  <c r="C45" i="1"/>
  <c r="F35" i="6"/>
  <c r="H28" i="3"/>
  <c r="C1431" i="1"/>
  <c r="E251" i="5"/>
  <c r="D1259" i="1"/>
  <c r="E309" i="9"/>
  <c r="B309" i="9" s="1"/>
  <c r="E180" i="9"/>
  <c r="B180" i="9" s="1"/>
  <c r="B207" i="9"/>
  <c r="G338" i="9"/>
  <c r="E338" i="9" s="1"/>
  <c r="B338" i="9" s="1"/>
  <c r="F203" i="5"/>
  <c r="C1207" i="1"/>
  <c r="F584" i="4"/>
  <c r="C578" i="1"/>
  <c r="H30" i="3"/>
  <c r="C1510" i="1"/>
  <c r="F114" i="6"/>
  <c r="D141" i="6"/>
  <c r="F321" i="4"/>
  <c r="D308" i="4"/>
  <c r="C316" i="1"/>
  <c r="E69" i="5"/>
  <c r="D1075" i="1"/>
  <c r="F571" i="4"/>
  <c r="C565" i="1"/>
  <c r="E6" i="4"/>
  <c r="I1546" i="1"/>
  <c r="I1542" i="1"/>
  <c r="I24" i="3"/>
  <c r="D1181" i="1"/>
  <c r="H19" i="9"/>
  <c r="E19" i="9" s="1"/>
  <c r="B19" i="9" s="1"/>
  <c r="G336" i="9"/>
  <c r="E336" i="9" s="1"/>
  <c r="B336" i="9" s="1"/>
  <c r="F178" i="5"/>
  <c r="D177" i="5"/>
  <c r="C1182" i="1"/>
  <c r="D6" i="5"/>
  <c r="F7" i="5"/>
  <c r="H22" i="3"/>
  <c r="C1012" i="1"/>
  <c r="F373" i="4"/>
  <c r="D360" i="4"/>
  <c r="C368" i="1"/>
  <c r="C1525" i="1"/>
  <c r="F129" i="6"/>
  <c r="F274" i="5"/>
  <c r="C1278" i="1"/>
  <c r="F629" i="4"/>
  <c r="C623" i="1"/>
  <c r="D535" i="4"/>
  <c r="F597" i="4"/>
  <c r="C591" i="1"/>
  <c r="F230" i="4"/>
  <c r="C226" i="1"/>
  <c r="H24" i="9"/>
  <c r="D152" i="4"/>
  <c r="G24" i="9"/>
  <c r="E24" i="9" s="1"/>
  <c r="F153" i="4"/>
  <c r="C149" i="1"/>
  <c r="F106" i="4"/>
  <c r="C102" i="1"/>
  <c r="D424" i="1"/>
  <c r="G1538" i="1"/>
  <c r="H1538" i="1"/>
  <c r="I31" i="3"/>
  <c r="D1537" i="1"/>
  <c r="D45" i="8"/>
  <c r="C1628" i="1"/>
  <c r="F273" i="4"/>
  <c r="C269" i="1"/>
  <c r="K1481" i="9"/>
  <c r="C1621" i="1"/>
  <c r="I39" i="3"/>
  <c r="F647" i="4"/>
  <c r="C641" i="1"/>
  <c r="G460" i="1"/>
  <c r="H460" i="1"/>
  <c r="F164" i="4"/>
  <c r="C160" i="1"/>
  <c r="I28" i="3"/>
  <c r="D1431" i="1"/>
  <c r="G348" i="9"/>
  <c r="E348" i="9" s="1"/>
  <c r="E535" i="4"/>
  <c r="D530" i="1"/>
  <c r="F147" i="5"/>
  <c r="C1152" i="1"/>
  <c r="F125" i="4"/>
  <c r="C121" i="1"/>
  <c r="D6" i="4"/>
  <c r="B346" i="9"/>
  <c r="E345" i="9"/>
  <c r="I10" i="3" s="1"/>
  <c r="E418" i="4"/>
  <c r="D413" i="1" s="1"/>
  <c r="D355" i="1"/>
  <c r="G1152" i="1" l="1"/>
  <c r="H1152" i="1"/>
  <c r="I40" i="3"/>
  <c r="C1622" i="1"/>
  <c r="G343" i="9"/>
  <c r="E343" i="9" s="1"/>
  <c r="G102" i="1"/>
  <c r="H102" i="1"/>
  <c r="B24" i="9"/>
  <c r="G623" i="1"/>
  <c r="H623" i="1"/>
  <c r="C1011" i="1"/>
  <c r="G565" i="1"/>
  <c r="H565" i="1"/>
  <c r="G316" i="1"/>
  <c r="H316" i="1"/>
  <c r="I25" i="3"/>
  <c r="D1255" i="1"/>
  <c r="H1255" i="1" s="1"/>
  <c r="G45" i="1"/>
  <c r="H45" i="1"/>
  <c r="G258" i="1"/>
  <c r="H258" i="1"/>
  <c r="G1093" i="1"/>
  <c r="H1093" i="1"/>
  <c r="F6" i="4"/>
  <c r="D422" i="4"/>
  <c r="H17" i="3"/>
  <c r="C2" i="1"/>
  <c r="H269" i="1"/>
  <c r="G269" i="1"/>
  <c r="D299" i="4"/>
  <c r="F152" i="4"/>
  <c r="H18" i="3"/>
  <c r="C148" i="1"/>
  <c r="G591" i="1"/>
  <c r="H591" i="1"/>
  <c r="H1525" i="1"/>
  <c r="G1525" i="1"/>
  <c r="G1012" i="1"/>
  <c r="H1012" i="1"/>
  <c r="G1182" i="1"/>
  <c r="H1182" i="1"/>
  <c r="D417" i="4"/>
  <c r="F308" i="4"/>
  <c r="C303" i="1"/>
  <c r="G1510" i="1"/>
  <c r="H1510" i="1"/>
  <c r="G1207" i="1"/>
  <c r="H1207" i="1"/>
  <c r="H1431" i="1"/>
  <c r="G1431" i="1"/>
  <c r="G121" i="1"/>
  <c r="H121" i="1"/>
  <c r="G530" i="1"/>
  <c r="H530" i="1"/>
  <c r="H1621" i="1"/>
  <c r="G1621" i="1"/>
  <c r="H11" i="3"/>
  <c r="G424" i="1"/>
  <c r="H424" i="1"/>
  <c r="G1278" i="1"/>
  <c r="H1278" i="1"/>
  <c r="G368" i="1"/>
  <c r="H368" i="1"/>
  <c r="D176" i="5"/>
  <c r="F177" i="5"/>
  <c r="H24" i="3"/>
  <c r="C1181" i="1"/>
  <c r="G1075" i="1"/>
  <c r="H1075" i="1"/>
  <c r="G642" i="1"/>
  <c r="H642" i="1"/>
  <c r="F69" i="5"/>
  <c r="H23" i="3"/>
  <c r="C1074" i="1"/>
  <c r="E640" i="4"/>
  <c r="D634" i="1" s="1"/>
  <c r="D529" i="1"/>
  <c r="G160" i="1"/>
  <c r="H160" i="1"/>
  <c r="G641" i="1"/>
  <c r="H641" i="1"/>
  <c r="G344" i="9"/>
  <c r="E344" i="9" s="1"/>
  <c r="B344" i="9" s="1"/>
  <c r="H1628" i="1"/>
  <c r="G1628" i="1"/>
  <c r="E639" i="4"/>
  <c r="D633" i="1" s="1"/>
  <c r="H226" i="1"/>
  <c r="G226" i="1"/>
  <c r="D640" i="4"/>
  <c r="F535" i="4"/>
  <c r="C529" i="1"/>
  <c r="D639" i="4"/>
  <c r="D418" i="4"/>
  <c r="F360" i="4"/>
  <c r="C355" i="1"/>
  <c r="E176" i="5"/>
  <c r="D1180" i="1" s="1"/>
  <c r="E422" i="4"/>
  <c r="I17" i="3"/>
  <c r="D2" i="1"/>
  <c r="I23" i="3"/>
  <c r="D1074" i="1"/>
  <c r="E6" i="5"/>
  <c r="F141" i="6"/>
  <c r="H31" i="3"/>
  <c r="C1537" i="1"/>
  <c r="G578" i="1"/>
  <c r="H578" i="1"/>
  <c r="H1259" i="1"/>
  <c r="G1259" i="1"/>
  <c r="E299" i="4"/>
  <c r="I18" i="3"/>
  <c r="D148" i="1"/>
  <c r="E347" i="9"/>
  <c r="B348" i="9"/>
  <c r="F251" i="5"/>
  <c r="G149" i="1"/>
  <c r="H149" i="1"/>
  <c r="G1255" i="1" l="1"/>
  <c r="E423" i="4"/>
  <c r="E301" i="4"/>
  <c r="D297" i="1" s="1"/>
  <c r="D295" i="1"/>
  <c r="H299" i="9"/>
  <c r="D1011" i="1"/>
  <c r="G529" i="1"/>
  <c r="H529" i="1"/>
  <c r="G306" i="9"/>
  <c r="E306" i="9" s="1"/>
  <c r="B306" i="9" s="1"/>
  <c r="G1622" i="1"/>
  <c r="H1622" i="1"/>
  <c r="H1537" i="1"/>
  <c r="G1537" i="1"/>
  <c r="E424" i="4"/>
  <c r="D419" i="1" s="1"/>
  <c r="E643" i="4"/>
  <c r="D417" i="1"/>
  <c r="F176" i="5"/>
  <c r="C1180" i="1"/>
  <c r="G148" i="1"/>
  <c r="H148" i="1"/>
  <c r="F422" i="4"/>
  <c r="D643" i="4"/>
  <c r="C417" i="1"/>
  <c r="H8" i="3"/>
  <c r="G1011" i="1"/>
  <c r="H1011" i="1"/>
  <c r="E300" i="4"/>
  <c r="D296" i="1" s="1"/>
  <c r="F418" i="4"/>
  <c r="C413" i="1"/>
  <c r="F640" i="4"/>
  <c r="C634" i="1"/>
  <c r="G1181" i="1"/>
  <c r="H1181" i="1"/>
  <c r="G303" i="1"/>
  <c r="H303" i="1"/>
  <c r="F6" i="5"/>
  <c r="H355" i="1"/>
  <c r="G355" i="1"/>
  <c r="N3" i="9"/>
  <c r="I11" i="3"/>
  <c r="F417" i="4"/>
  <c r="C412" i="1"/>
  <c r="D423" i="4"/>
  <c r="F299" i="4"/>
  <c r="D301" i="4"/>
  <c r="C295" i="1"/>
  <c r="F639" i="4"/>
  <c r="C633" i="1"/>
  <c r="G1074" i="1"/>
  <c r="H1074" i="1"/>
  <c r="H9" i="3"/>
  <c r="H2" i="1"/>
  <c r="G2" i="1"/>
  <c r="D300" i="4"/>
  <c r="G299" i="9"/>
  <c r="E299" i="9" s="1"/>
  <c r="E342" i="9"/>
  <c r="B343" i="9"/>
  <c r="B299" i="9" l="1"/>
  <c r="F300" i="4"/>
  <c r="C296" i="1"/>
  <c r="G633" i="1"/>
  <c r="H633" i="1"/>
  <c r="K3" i="9"/>
  <c r="I9" i="3"/>
  <c r="D644" i="4"/>
  <c r="D425" i="4"/>
  <c r="F423" i="4"/>
  <c r="C418" i="1"/>
  <c r="G20" i="9"/>
  <c r="G634" i="1"/>
  <c r="H634" i="1"/>
  <c r="H417" i="1"/>
  <c r="G417" i="1"/>
  <c r="G295" i="1"/>
  <c r="H295" i="1"/>
  <c r="G412" i="1"/>
  <c r="H412" i="1"/>
  <c r="D645" i="4"/>
  <c r="F643" i="4"/>
  <c r="C637" i="1"/>
  <c r="D637" i="1"/>
  <c r="F301" i="4"/>
  <c r="C297" i="1"/>
  <c r="G413" i="1"/>
  <c r="H413" i="1"/>
  <c r="G1180" i="1"/>
  <c r="H1180" i="1"/>
  <c r="M3" i="9"/>
  <c r="D424" i="4"/>
  <c r="E425" i="4"/>
  <c r="D420" i="1" s="1"/>
  <c r="E644" i="4"/>
  <c r="D418" i="1"/>
  <c r="H20" i="9"/>
  <c r="H296" i="1" l="1"/>
  <c r="G296" i="1"/>
  <c r="F425" i="4"/>
  <c r="C420" i="1"/>
  <c r="F424" i="4"/>
  <c r="C419" i="1"/>
  <c r="H418" i="1"/>
  <c r="G418" i="1"/>
  <c r="F645" i="4"/>
  <c r="C639" i="1"/>
  <c r="E646" i="4"/>
  <c r="D638" i="1"/>
  <c r="H334" i="9"/>
  <c r="G334" i="9"/>
  <c r="E645" i="4"/>
  <c r="H297" i="1"/>
  <c r="G297" i="1"/>
  <c r="G637" i="1"/>
  <c r="H637" i="1"/>
  <c r="E20" i="9"/>
  <c r="B20" i="9" s="1"/>
  <c r="F644" i="4"/>
  <c r="D646" i="4"/>
  <c r="C638" i="1"/>
  <c r="E334" i="9" l="1"/>
  <c r="F646" i="4"/>
  <c r="D650" i="4"/>
  <c r="C640" i="1"/>
  <c r="D649" i="4"/>
  <c r="B334" i="9"/>
  <c r="E298" i="9"/>
  <c r="I8" i="3" s="1"/>
  <c r="H639" i="1"/>
  <c r="H419" i="1"/>
  <c r="G419" i="1"/>
  <c r="G638" i="1"/>
  <c r="H638" i="1"/>
  <c r="E649" i="4"/>
  <c r="D639" i="1"/>
  <c r="G639" i="1" s="1"/>
  <c r="G297" i="9"/>
  <c r="E297" i="9" s="1"/>
  <c r="B297" i="9" s="1"/>
  <c r="E650" i="4"/>
  <c r="D640" i="1"/>
  <c r="G420" i="1"/>
  <c r="H420" i="1"/>
  <c r="G640" i="1" l="1"/>
  <c r="H640" i="1"/>
  <c r="I20" i="3"/>
  <c r="D644" i="1"/>
  <c r="F649" i="4"/>
  <c r="H19" i="3"/>
  <c r="C643" i="1"/>
  <c r="F650" i="4"/>
  <c r="H20" i="3"/>
  <c r="C644" i="1"/>
  <c r="H7" i="3"/>
  <c r="I19" i="3"/>
  <c r="D643" i="1"/>
  <c r="J3" i="9" l="1"/>
  <c r="G643" i="1"/>
  <c r="H643" i="1"/>
  <c r="G644" i="1"/>
  <c r="H644" i="1"/>
  <c r="G295" i="9" l="1"/>
  <c r="E295" i="9" s="1"/>
  <c r="L293" i="9"/>
  <c r="F293" i="9" s="1"/>
  <c r="H295" i="9"/>
  <c r="H18" i="9"/>
  <c r="G18" i="9"/>
  <c r="I8" i="9"/>
  <c r="M15" i="9"/>
  <c r="I5" i="9"/>
  <c r="K11" i="9"/>
  <c r="H16" i="9"/>
  <c r="J9" i="9"/>
  <c r="H15" i="9"/>
  <c r="K5" i="9"/>
  <c r="J10" i="9"/>
  <c r="M16" i="9"/>
  <c r="J5" i="9"/>
  <c r="L16" i="9"/>
  <c r="H17" i="9"/>
  <c r="K6" i="9"/>
  <c r="J11" i="9"/>
  <c r="I17" i="9"/>
  <c r="H22" i="9"/>
  <c r="J8" i="9"/>
  <c r="I13" i="9"/>
  <c r="I6" i="9"/>
  <c r="K12" i="9"/>
  <c r="G17" i="9"/>
  <c r="J7" i="9"/>
  <c r="I12" i="9"/>
  <c r="I9" i="9"/>
  <c r="G15" i="9"/>
  <c r="K8" i="9"/>
  <c r="J13" i="9"/>
  <c r="K9" i="9"/>
  <c r="L15" i="9"/>
  <c r="F15" i="9" s="1"/>
  <c r="G21" i="9"/>
  <c r="G22" i="9"/>
  <c r="E22" i="9" s="1"/>
  <c r="B22" i="9" s="1"/>
  <c r="K10" i="9"/>
  <c r="G16" i="9"/>
  <c r="E16" i="9" s="1"/>
  <c r="H21" i="9"/>
  <c r="K7" i="9"/>
  <c r="J12" i="9"/>
  <c r="J17" i="9"/>
  <c r="J6" i="9"/>
  <c r="I11" i="9"/>
  <c r="I7" i="9"/>
  <c r="K13" i="9"/>
  <c r="E13" i="9" l="1"/>
  <c r="B13" i="9" s="1"/>
  <c r="F16" i="9"/>
  <c r="B16" i="9" s="1"/>
  <c r="E21" i="9"/>
  <c r="B21" i="9" s="1"/>
  <c r="E11" i="9"/>
  <c r="B11" i="9" s="1"/>
  <c r="E12" i="9"/>
  <c r="B12" i="9" s="1"/>
  <c r="E15" i="9"/>
  <c r="E17" i="9"/>
  <c r="B17" i="9" s="1"/>
  <c r="E5" i="9"/>
  <c r="E7" i="9"/>
  <c r="B7" i="9" s="1"/>
  <c r="E9" i="9"/>
  <c r="B9" i="9" s="1"/>
  <c r="E10" i="9"/>
  <c r="B10" i="9" s="1"/>
  <c r="E8" i="9"/>
  <c r="B8" i="9" s="1"/>
  <c r="B293" i="9"/>
  <c r="F23" i="9"/>
  <c r="E6" i="9"/>
  <c r="B6" i="9" s="1"/>
  <c r="E18" i="9"/>
  <c r="B18" i="9" s="1"/>
  <c r="B295" i="9"/>
  <c r="E23" i="9"/>
  <c r="I7" i="3" s="1"/>
  <c r="F14" i="9" l="1"/>
  <c r="F3" i="9"/>
  <c r="B5" i="9"/>
  <c r="E4" i="9"/>
  <c r="B15" i="9"/>
  <c r="E14" i="9"/>
  <c r="I13" i="3" s="1"/>
  <c r="E3" i="9" l="1"/>
</calcChain>
</file>

<file path=xl/sharedStrings.xml><?xml version="1.0" encoding="utf-8"?>
<sst xmlns="http://schemas.openxmlformats.org/spreadsheetml/2006/main" count="4733" uniqueCount="3656">
  <si>
    <t>Obveznik:</t>
  </si>
  <si>
    <t>42741 - OPĆINA LOPAR</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</si>
  <si>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</si>
  <si>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</si>
  <si>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</si>
  <si>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</si>
  <si>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</si>
  <si>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</si>
  <si>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</si>
  <si>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</si>
  <si>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</si>
  <si>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</si>
  <si>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</si>
  <si>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</si>
  <si>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</si>
  <si>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</si>
  <si>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</si>
  <si>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</si>
  <si>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</si>
  <si>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</si>
  <si>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</si>
  <si>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</si>
  <si>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</si>
  <si>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</si>
  <si>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</si>
  <si>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</si>
  <si>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</si>
  <si>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</si>
  <si>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</si>
  <si>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</si>
  <si>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</si>
  <si>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</si>
  <si>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</si>
  <si>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</si>
  <si>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</si>
  <si>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</si>
  <si>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</si>
  <si>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</si>
  <si>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</si>
  <si>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</si>
  <si>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</si>
  <si>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</si>
  <si>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</si>
  <si>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</si>
  <si>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</si>
  <si>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</si>
  <si>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</si>
  <si>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</si>
  <si>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</si>
  <si>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</si>
  <si>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</si>
  <si>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</si>
  <si>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</si>
  <si>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</si>
  <si>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</si>
  <si>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</si>
  <si>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</si>
  <si>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</si>
  <si>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</si>
  <si>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</si>
  <si>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</si>
  <si>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</si>
  <si>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</si>
  <si>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</si>
  <si>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</si>
  <si>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</si>
  <si>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</si>
  <si>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</si>
  <si>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</si>
  <si>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</si>
  <si>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</si>
  <si>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</si>
  <si>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</si>
  <si>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</si>
  <si>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</si>
  <si>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</si>
  <si>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</si>
  <si>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</si>
  <si>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</si>
  <si>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</si>
  <si>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</si>
  <si>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</si>
  <si>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</si>
  <si>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</si>
  <si>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</si>
  <si>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</si>
  <si>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</si>
  <si>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</si>
  <si>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</si>
  <si>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</si>
  <si>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</si>
  <si>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</si>
  <si>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</si>
  <si>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</si>
  <si>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</si>
  <si>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</si>
  <si>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</si>
  <si>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</si>
  <si>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</si>
  <si>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</si>
  <si>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</si>
  <si>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</si>
  <si>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</si>
  <si>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</si>
  <si>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</si>
  <si>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</si>
  <si>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</si>
  <si>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</si>
  <si>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</si>
  <si>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</si>
  <si>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</si>
  <si>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</si>
  <si>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</si>
  <si>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</si>
  <si>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</si>
  <si>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</si>
  <si>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</si>
  <si>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</si>
  <si>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</si>
  <si>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</si>
  <si>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</si>
  <si>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</si>
  <si>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</si>
  <si>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</si>
  <si>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</si>
  <si>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</si>
  <si>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</si>
  <si>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</si>
  <si>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</si>
  <si>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</si>
  <si>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</si>
  <si>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</si>
  <si>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</si>
  <si>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</si>
  <si>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</si>
  <si>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</si>
  <si>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</si>
  <si>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</si>
  <si>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</si>
  <si>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</si>
  <si>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</si>
  <si>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</si>
  <si>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</si>
  <si>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</si>
  <si>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</si>
  <si>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</si>
  <si>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</si>
  <si>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</si>
  <si>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</si>
  <si>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</si>
  <si>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</si>
  <si>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</si>
  <si>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</si>
  <si>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</si>
  <si>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</si>
  <si>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</si>
  <si>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</si>
  <si>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</si>
  <si>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</si>
  <si>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</si>
  <si>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</si>
  <si>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</si>
  <si>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</si>
  <si>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</si>
  <si>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</si>
  <si>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</si>
  <si>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</si>
  <si>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</si>
  <si>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</si>
  <si>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</si>
  <si>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</si>
  <si>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</si>
  <si>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</si>
  <si>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</si>
  <si>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</si>
  <si>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</si>
  <si>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</si>
  <si>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</si>
  <si>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</si>
  <si>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</si>
  <si>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</si>
  <si>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</si>
  <si>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</si>
  <si>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</si>
  <si>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</si>
  <si>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</si>
  <si>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</si>
  <si>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</si>
  <si>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</si>
  <si>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</si>
  <si>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</si>
  <si>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</si>
  <si>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</si>
  <si>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</si>
  <si>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</si>
  <si>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</si>
  <si>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</si>
  <si>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</si>
  <si>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</si>
  <si>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</si>
  <si>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</si>
  <si>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</si>
  <si>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</si>
  <si>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</si>
  <si>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</si>
  <si>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</si>
  <si>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</si>
  <si>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</si>
  <si>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</si>
  <si>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</si>
  <si>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</si>
  <si>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</si>
  <si>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</si>
  <si>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</si>
  <si>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</si>
  <si>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</si>
  <si>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</si>
  <si>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</si>
  <si>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</si>
  <si>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</si>
  <si>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</si>
  <si>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</si>
  <si>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</si>
  <si>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</si>
  <si>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</si>
  <si>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</si>
  <si>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</si>
  <si>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</si>
  <si>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</si>
  <si>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</si>
  <si>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</si>
  <si>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</si>
  <si>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</si>
  <si>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</si>
  <si>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</si>
  <si>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</si>
  <si>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</si>
  <si>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</si>
  <si>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</si>
  <si>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</si>
  <si>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</si>
  <si>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</si>
  <si>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</si>
  <si>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</si>
  <si>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</si>
  <si>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</si>
  <si>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</si>
  <si>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</si>
  <si>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</si>
  <si>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</si>
  <si>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</si>
  <si>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</si>
  <si>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</si>
  <si>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</si>
  <si>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</si>
  <si>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</si>
  <si>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</si>
  <si>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</si>
  <si>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</si>
  <si>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</si>
  <si>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</si>
  <si>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</si>
  <si>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</si>
  <si>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</si>
  <si>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</si>
  <si>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</si>
  <si>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</si>
  <si>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</si>
  <si>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</si>
  <si>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</si>
  <si>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</si>
  <si>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</si>
  <si>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</si>
  <si>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</si>
  <si>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</si>
  <si>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</si>
  <si>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</si>
  <si>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</si>
  <si>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</si>
  <si>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</si>
  <si>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</si>
  <si>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</si>
  <si>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</si>
  <si>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</si>
  <si>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</si>
  <si>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</si>
  <si>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</si>
  <si>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</si>
  <si>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</si>
  <si>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</si>
  <si>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</si>
  <si>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</si>
  <si>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</si>
  <si>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</si>
  <si>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</si>
  <si>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</si>
  <si>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</si>
  <si>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</si>
  <si>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</si>
  <si>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</si>
  <si>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</si>
  <si>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</si>
  <si>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</si>
  <si>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</si>
  <si>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</si>
  <si>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</si>
  <si>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</si>
  <si>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</si>
  <si>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</si>
  <si>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</si>
  <si>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</si>
  <si>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</si>
  <si>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</si>
  <si>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</si>
  <si>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</si>
  <si>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</si>
  <si>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</si>
  <si>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</si>
  <si>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</si>
  <si>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</si>
  <si>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</si>
  <si>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</si>
  <si>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</si>
  <si>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</si>
  <si>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</si>
  <si>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</si>
  <si>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</si>
  <si>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</si>
  <si>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</si>
  <si>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</si>
  <si>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</si>
  <si>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</si>
  <si>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</si>
  <si>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</si>
  <si>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</si>
  <si>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</si>
  <si>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</si>
  <si>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</si>
  <si>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</si>
  <si>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</si>
  <si>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</si>
  <si>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</si>
  <si>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</si>
  <si>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</si>
  <si>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</si>
  <si>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</si>
  <si>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</si>
  <si>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</si>
  <si>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</si>
  <si>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</si>
  <si>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</si>
  <si>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</si>
  <si>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</si>
  <si>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</si>
  <si>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</si>
  <si>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</si>
  <si>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</si>
  <si>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</si>
  <si>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</si>
  <si>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</si>
  <si>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</si>
  <si>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</si>
  <si>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</si>
  <si>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</si>
  <si>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</si>
  <si>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</si>
  <si>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</si>
  <si>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</si>
  <si>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</si>
  <si>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</si>
  <si>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</si>
  <si>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</si>
  <si>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</si>
  <si>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</si>
  <si>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</si>
  <si>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</si>
  <si>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</si>
  <si>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</si>
  <si>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</si>
  <si>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</si>
  <si>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</si>
  <si>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</si>
  <si>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</si>
  <si>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</si>
  <si>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</si>
  <si>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</si>
  <si>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</si>
  <si>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</si>
  <si>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</si>
  <si>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</si>
  <si>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</si>
  <si>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</si>
  <si>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</si>
  <si>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</si>
  <si>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</si>
  <si>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</si>
  <si>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</si>
  <si>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</si>
  <si>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</si>
  <si>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</si>
  <si>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</si>
  <si>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</si>
  <si>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</si>
  <si>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</si>
  <si>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</si>
  <si>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</si>
  <si>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</si>
  <si>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</si>
  <si>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</si>
  <si>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</si>
  <si>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</si>
  <si>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</si>
  <si>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</si>
  <si>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</si>
  <si>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</si>
  <si>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</si>
  <si>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</si>
  <si>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</si>
  <si>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</si>
  <si>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</si>
  <si>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</si>
  <si>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</si>
  <si>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</si>
  <si>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</si>
  <si>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</si>
  <si>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</si>
  <si>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</si>
  <si>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</si>
  <si>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</si>
  <si>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</si>
  <si>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</si>
  <si>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</si>
  <si>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</si>
  <si>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</si>
  <si>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</si>
  <si>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</si>
  <si>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</si>
  <si>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</si>
  <si>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</si>
  <si>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</si>
  <si>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</si>
  <si>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</si>
  <si>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</si>
  <si>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</si>
  <si>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</si>
  <si>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</si>
  <si>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</si>
  <si>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</si>
  <si>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</si>
  <si>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</si>
  <si>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</si>
  <si>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</si>
  <si>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</si>
  <si>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</si>
  <si>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</si>
  <si>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</si>
  <si>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</si>
  <si>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</si>
  <si>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</si>
  <si>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</si>
  <si>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</si>
  <si>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</si>
  <si>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</si>
  <si>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</si>
  <si>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</si>
  <si>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</si>
  <si>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</si>
  <si>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</si>
  <si>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</si>
  <si>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</si>
  <si>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</si>
  <si>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</si>
  <si>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</si>
  <si>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</si>
  <si>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</si>
  <si>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</si>
  <si>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</si>
  <si>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</si>
  <si>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</si>
  <si>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</si>
  <si>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</si>
  <si>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</si>
  <si>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</si>
  <si>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</si>
  <si>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</si>
  <si>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</si>
  <si>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</si>
  <si>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</si>
  <si>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</si>
  <si>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</si>
  <si>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</si>
  <si>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</si>
  <si>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</si>
  <si>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</si>
  <si>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</si>
  <si>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</si>
  <si>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</si>
  <si>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</si>
  <si>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</si>
  <si>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</si>
  <si>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</si>
  <si>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</si>
  <si>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</si>
  <si>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</si>
  <si>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</si>
  <si>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</si>
  <si>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</si>
  <si>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</si>
  <si>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</si>
  <si>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</si>
  <si>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</si>
  <si>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</si>
  <si>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</si>
  <si>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</si>
  <si>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</si>
  <si>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</si>
  <si>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</si>
  <si>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</si>
  <si>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</si>
  <si>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</si>
  <si>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</si>
  <si>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</si>
  <si>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</si>
  <si>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</si>
  <si>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</si>
  <si>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</si>
  <si>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</si>
  <si>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</si>
  <si>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</si>
  <si>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</si>
  <si>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</si>
  <si>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</si>
  <si>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</si>
  <si>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</si>
  <si>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</si>
  <si>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</si>
  <si>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</si>
  <si>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</si>
  <si>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</si>
  <si>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</si>
  <si>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</si>
  <si>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</si>
  <si>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</si>
  <si>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</si>
  <si>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</si>
  <si>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</si>
  <si>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</si>
  <si>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</si>
  <si>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</si>
  <si>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</si>
  <si>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</si>
  <si>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</si>
  <si>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</si>
  <si>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</si>
  <si>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</si>
  <si>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</si>
  <si>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</si>
  <si>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</si>
  <si>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</si>
  <si>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</si>
  <si>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</si>
  <si>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</si>
  <si>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</si>
  <si>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</si>
  <si>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</si>
  <si>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</si>
  <si>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</si>
  <si>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</si>
  <si>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</si>
  <si>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</si>
  <si>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</si>
  <si>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</si>
  <si>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</si>
  <si>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</si>
  <si>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</si>
  <si>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</si>
  <si>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</si>
  <si>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</si>
  <si>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</si>
  <si>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</si>
  <si>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</si>
  <si>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</si>
  <si>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</si>
  <si>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</si>
  <si>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</si>
  <si>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</si>
  <si>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</si>
  <si>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</si>
  <si>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</si>
  <si>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</si>
  <si>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</si>
  <si>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</si>
  <si>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</si>
  <si>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</si>
  <si>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</si>
  <si>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</si>
  <si>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</si>
  <si>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</si>
  <si>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</si>
  <si>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</si>
  <si>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</si>
  <si>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</si>
  <si>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</si>
  <si>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</si>
  <si>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</si>
  <si>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</si>
  <si>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</si>
  <si>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</si>
  <si>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</si>
  <si>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</si>
  <si>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</si>
  <si>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</si>
  <si>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</si>
  <si>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</si>
  <si>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</si>
  <si>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</si>
  <si>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</si>
  <si>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</si>
  <si>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</si>
  <si>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</si>
  <si>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</si>
  <si>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</si>
  <si>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</si>
  <si>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</si>
  <si>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</si>
  <si>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</si>
  <si>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</si>
  <si>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</si>
  <si>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</si>
  <si>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</si>
  <si>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</si>
  <si>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</si>
  <si>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</si>
  <si>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</si>
  <si>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</si>
  <si>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</si>
  <si>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</si>
  <si>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</si>
  <si>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</si>
  <si>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</si>
  <si>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</si>
  <si>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</si>
  <si>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</si>
  <si>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</si>
  <si>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</si>
  <si>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</si>
  <si>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</si>
  <si>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</si>
  <si>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</si>
  <si>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</si>
  <si>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</si>
  <si>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</si>
  <si>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</si>
  <si>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</si>
  <si>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</si>
  <si>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</si>
  <si>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</si>
  <si>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</si>
  <si>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</si>
  <si>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</si>
  <si>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</si>
  <si>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</si>
  <si>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</si>
  <si>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</si>
  <si>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</si>
  <si>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</si>
  <si>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</si>
  <si>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</si>
  <si>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</si>
  <si>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</si>
  <si>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</si>
  <si>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</si>
  <si>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</si>
  <si>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</si>
  <si>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</si>
  <si>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</si>
  <si>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</si>
  <si>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</si>
  <si>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</si>
  <si>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</si>
  <si>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</si>
  <si>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</si>
  <si>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</si>
  <si>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</si>
  <si>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</si>
  <si>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</si>
  <si>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</si>
  <si>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</si>
  <si>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</si>
  <si>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</si>
  <si>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</si>
  <si>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</si>
  <si>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</si>
  <si>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</si>
  <si>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</si>
  <si>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</si>
  <si>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</si>
  <si>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</si>
  <si>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</si>
  <si>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</si>
  <si>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</si>
  <si>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</si>
  <si>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</si>
  <si>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</si>
  <si>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</si>
  <si>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</si>
  <si>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</si>
  <si>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</si>
  <si>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</si>
  <si>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</si>
  <si>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</si>
  <si>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</si>
  <si>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</si>
  <si>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</si>
  <si>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</si>
  <si>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</si>
  <si>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</si>
  <si>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</si>
  <si>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</si>
  <si>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</si>
  <si>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</si>
  <si>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</si>
  <si>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</si>
  <si>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</si>
  <si>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</si>
  <si>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</si>
  <si>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</si>
  <si>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</si>
  <si>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</si>
  <si>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</si>
  <si>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</si>
  <si>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</si>
  <si>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</si>
  <si>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</si>
  <si>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</si>
  <si>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</si>
  <si>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</si>
  <si>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</si>
  <si>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</si>
  <si>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</si>
  <si>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</si>
  <si>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</si>
  <si>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</si>
  <si>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</si>
  <si>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</si>
  <si>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</si>
  <si>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</si>
  <si>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</si>
  <si>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</si>
  <si>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</si>
  <si>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</si>
  <si>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</si>
  <si>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</si>
  <si>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</si>
  <si>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</si>
  <si>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</si>
  <si>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</si>
  <si>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</si>
  <si>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</si>
  <si>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</si>
  <si>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</si>
  <si>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</si>
  <si>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</si>
  <si>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</si>
  <si>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</si>
  <si>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</si>
  <si>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</si>
  <si>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</si>
  <si>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</si>
  <si>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</si>
  <si>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</si>
  <si>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</si>
  <si>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</si>
  <si>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</si>
  <si>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</si>
  <si>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</si>
  <si>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</si>
  <si>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</si>
  <si>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</si>
  <si>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</si>
  <si>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</si>
  <si>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</si>
  <si>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</si>
  <si>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</si>
  <si>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</si>
  <si>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</si>
  <si>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</si>
  <si>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</si>
  <si>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</si>
  <si>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</si>
  <si>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</si>
  <si>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</si>
  <si>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</si>
  <si>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</si>
  <si>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</si>
  <si>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</si>
  <si>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</si>
  <si>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</si>
  <si>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</si>
  <si>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</si>
  <si>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</si>
  <si>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</si>
  <si>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</si>
  <si>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</si>
  <si>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</si>
  <si>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</si>
  <si>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</si>
  <si>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</si>
  <si>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</si>
  <si>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</si>
  <si>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</si>
  <si>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</si>
  <si>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</si>
  <si>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</si>
  <si>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</si>
  <si>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</si>
  <si>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</si>
  <si>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</si>
  <si>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</si>
  <si>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</si>
  <si>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</si>
  <si>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</si>
  <si>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</si>
  <si>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</si>
  <si>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</si>
  <si>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</si>
  <si>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</si>
  <si>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</si>
  <si>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</si>
  <si>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</si>
  <si>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</si>
  <si>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</si>
  <si>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</si>
  <si>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</si>
  <si>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</si>
  <si>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</si>
  <si>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</si>
  <si>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</si>
  <si>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</si>
  <si>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</si>
  <si>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</si>
  <si>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</si>
  <si>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</si>
  <si>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</si>
  <si>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</si>
  <si>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</si>
  <si>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</si>
  <si>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</si>
  <si>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</si>
  <si>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</si>
  <si>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</si>
  <si>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</si>
  <si>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</si>
  <si>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</si>
  <si>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</si>
  <si>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</si>
  <si>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</si>
  <si>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</si>
  <si>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</si>
  <si>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</si>
  <si>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</si>
  <si>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</si>
  <si>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</si>
  <si>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</si>
  <si>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</si>
  <si>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</si>
  <si>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</si>
  <si>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</si>
  <si>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</si>
  <si>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</si>
  <si>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</si>
  <si>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</si>
  <si>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</si>
  <si>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</si>
  <si>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</si>
  <si>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</si>
  <si>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</si>
  <si>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</si>
  <si>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</si>
  <si>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</si>
  <si>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</si>
  <si>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</si>
  <si>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</si>
  <si>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</si>
  <si>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</si>
  <si>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</si>
  <si>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</si>
  <si>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</si>
  <si>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</si>
  <si>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</si>
  <si>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</si>
  <si>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</si>
  <si>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</si>
  <si>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</si>
  <si>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</si>
  <si>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</si>
  <si>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</si>
  <si>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</si>
  <si>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</si>
  <si>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</si>
  <si>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</si>
  <si>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</si>
  <si>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</si>
  <si>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</si>
  <si>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</si>
  <si>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</si>
  <si>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</si>
  <si>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</si>
  <si>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</si>
  <si>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</si>
  <si>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</si>
  <si>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</si>
  <si>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</si>
  <si>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</si>
  <si>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</si>
  <si>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</si>
  <si>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</si>
  <si>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</si>
  <si>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</si>
  <si>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</si>
  <si>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</si>
  <si>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</si>
  <si>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</si>
  <si>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</si>
  <si>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</si>
  <si>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</si>
  <si>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</si>
  <si>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</si>
  <si>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</si>
  <si>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</si>
  <si>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</si>
  <si>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</si>
  <si>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</si>
  <si>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</si>
  <si>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</si>
  <si>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</si>
  <si>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</si>
  <si>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</si>
  <si>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</si>
  <si>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</si>
  <si>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</si>
  <si>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</si>
  <si>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</si>
  <si>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</si>
  <si>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</si>
  <si>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</si>
  <si>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</si>
  <si>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</si>
  <si>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</si>
  <si>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</si>
  <si>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</si>
  <si>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</si>
  <si>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</si>
  <si>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</si>
  <si>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</si>
  <si>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</si>
  <si>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</si>
  <si>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</si>
  <si>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</si>
  <si>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</si>
  <si>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</si>
  <si>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</si>
  <si>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</si>
  <si>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</si>
  <si>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</si>
  <si>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</si>
  <si>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</si>
  <si>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</si>
  <si>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</si>
  <si>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</si>
  <si>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</si>
  <si>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</si>
  <si>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</si>
  <si>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</si>
  <si>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</si>
  <si>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</si>
  <si>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</si>
  <si>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</si>
  <si>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</si>
  <si>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</si>
  <si>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</si>
  <si>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</si>
  <si>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</si>
  <si>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</si>
  <si>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</si>
  <si>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</si>
  <si>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</si>
  <si>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</si>
  <si>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</si>
  <si>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</si>
  <si>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</si>
  <si>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</si>
  <si>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</si>
  <si>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</si>
  <si>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</si>
  <si>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</si>
  <si>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</si>
  <si>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</si>
  <si>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</si>
  <si>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</si>
  <si>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</si>
  <si>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</si>
  <si>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</si>
  <si>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</si>
  <si>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</si>
  <si>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</si>
  <si>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</si>
  <si>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</si>
  <si>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</si>
  <si>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</si>
  <si>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</si>
  <si>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</si>
  <si>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</si>
  <si>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</si>
  <si>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</si>
  <si>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</si>
  <si>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</si>
  <si>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</si>
  <si>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</si>
  <si>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</si>
  <si>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</si>
  <si>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</si>
  <si>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</si>
  <si>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</si>
  <si>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</si>
  <si>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</si>
  <si>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</si>
  <si>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</si>
  <si>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</si>
  <si>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</si>
  <si>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</si>
  <si>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</si>
  <si>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</si>
  <si>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</si>
  <si>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</si>
  <si>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</si>
  <si>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</si>
  <si>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</si>
  <si>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</si>
  <si>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</si>
  <si>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</si>
  <si>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</si>
  <si>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</si>
  <si>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</si>
  <si>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</si>
  <si>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</si>
  <si>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</si>
  <si>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</si>
  <si>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</si>
  <si>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</si>
  <si>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</si>
  <si>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</si>
  <si>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</si>
  <si>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</si>
  <si>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</si>
  <si>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</si>
  <si>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</si>
  <si>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</si>
  <si>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</si>
  <si>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</si>
  <si>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</si>
  <si>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</si>
  <si>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</si>
  <si>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</si>
  <si>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</si>
  <si>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</si>
  <si>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</si>
  <si>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</si>
  <si>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</si>
  <si>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</si>
  <si>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</si>
  <si>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</si>
  <si>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</si>
  <si>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</si>
  <si>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</si>
  <si>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</si>
  <si>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</si>
  <si>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</si>
  <si>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</si>
  <si>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</si>
  <si>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</si>
  <si>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</si>
  <si>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</si>
  <si>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</si>
  <si>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</si>
  <si>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</si>
  <si>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</si>
  <si>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</si>
  <si>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</si>
  <si>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</si>
  <si>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</si>
  <si>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</si>
  <si>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</si>
  <si>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</si>
  <si>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</si>
  <si>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</si>
  <si>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</si>
  <si>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</si>
  <si>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</si>
  <si>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</si>
  <si>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</si>
  <si>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</si>
  <si>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</si>
  <si>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</si>
  <si>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</si>
  <si>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</si>
  <si>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</si>
  <si>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</si>
  <si>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</si>
  <si>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</si>
  <si>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</si>
  <si>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</si>
  <si>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</si>
  <si>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</si>
  <si>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</si>
  <si>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</si>
  <si>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</si>
  <si>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</si>
  <si>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</si>
  <si>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</si>
  <si>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</si>
  <si>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</si>
  <si>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</si>
  <si>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</si>
  <si>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</si>
  <si>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</si>
  <si>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</si>
  <si>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</si>
  <si>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</si>
  <si>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</si>
  <si>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</si>
  <si>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</si>
  <si>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</si>
  <si>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</si>
  <si>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</si>
  <si>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</si>
  <si>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</si>
  <si>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</si>
  <si>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</si>
  <si>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</si>
  <si>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</si>
  <si>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</si>
  <si>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</si>
  <si>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</si>
  <si>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</si>
  <si>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</si>
  <si>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</si>
  <si>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</si>
  <si>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</si>
  <si>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</si>
  <si>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</si>
  <si>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</si>
  <si>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</si>
  <si>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</si>
  <si>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</si>
  <si>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</si>
  <si>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</si>
  <si>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</si>
  <si>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</si>
  <si>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</si>
  <si>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</si>
  <si>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</si>
  <si>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</si>
  <si>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</si>
  <si>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</si>
  <si>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</si>
  <si>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</si>
  <si>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</si>
  <si>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</si>
  <si>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</si>
  <si>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</si>
  <si>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</si>
  <si>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</si>
  <si>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</si>
  <si>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</si>
  <si>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</si>
  <si>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</si>
  <si>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</si>
  <si>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</si>
  <si>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</si>
  <si>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</si>
  <si>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</si>
  <si>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</si>
  <si>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</si>
  <si>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</si>
  <si>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</si>
  <si>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</si>
  <si>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</si>
  <si>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</si>
  <si>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</si>
  <si>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</si>
  <si>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</si>
  <si>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</si>
  <si>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</si>
  <si>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</si>
  <si>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</si>
  <si>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</si>
  <si>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</si>
  <si>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</si>
  <si>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</si>
  <si>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</si>
  <si>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</si>
  <si>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</si>
  <si>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</si>
  <si>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</si>
  <si>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</si>
  <si>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</si>
  <si>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</si>
  <si>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</si>
  <si>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</si>
  <si>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</si>
  <si>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</si>
  <si>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</si>
  <si>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</si>
  <si>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</si>
  <si>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</si>
  <si>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</si>
  <si>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</si>
  <si>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</si>
  <si>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</si>
  <si>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</si>
  <si>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</si>
  <si>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</si>
  <si>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</si>
  <si>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</si>
  <si>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</si>
  <si>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</si>
  <si>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</si>
  <si>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</si>
  <si>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</si>
  <si>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</si>
  <si>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</si>
  <si>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</si>
  <si>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</si>
  <si>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</si>
  <si>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</si>
  <si>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</si>
  <si>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</si>
  <si>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</si>
  <si>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</si>
  <si>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</si>
  <si>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</si>
  <si>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</si>
  <si>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</si>
  <si>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</si>
  <si>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</si>
  <si>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</si>
  <si>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</si>
  <si>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</si>
  <si>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</si>
  <si>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</si>
  <si>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</si>
  <si>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</si>
  <si>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</si>
  <si>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</si>
  <si>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</si>
  <si>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</si>
  <si>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</si>
  <si>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</si>
  <si>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</si>
  <si>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</si>
  <si>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</si>
  <si>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</si>
  <si>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</si>
  <si>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</si>
  <si>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</si>
  <si>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</si>
  <si>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</si>
  <si>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</si>
  <si>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</si>
  <si>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</si>
  <si>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</si>
  <si>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</si>
  <si>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</si>
  <si>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</si>
  <si>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</si>
  <si>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</si>
  <si>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</si>
  <si>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</si>
  <si>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</si>
  <si>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</si>
  <si>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</si>
  <si>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</si>
  <si>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</si>
  <si>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</si>
  <si>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</si>
  <si>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</si>
  <si>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</si>
  <si>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</si>
  <si>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</si>
  <si>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</si>
  <si>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</si>
  <si>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</si>
  <si>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</si>
  <si>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</si>
  <si>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</si>
  <si>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</si>
  <si>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</si>
  <si>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</si>
  <si>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</si>
  <si>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</si>
  <si>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</si>
  <si>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</si>
  <si>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</si>
  <si>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</si>
  <si>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</si>
  <si>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</si>
  <si>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</si>
  <si>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</si>
  <si>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</si>
  <si>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</si>
  <si>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</si>
  <si>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</si>
  <si>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</si>
  <si>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</si>
  <si>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</si>
  <si>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</si>
  <si>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</si>
  <si>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</si>
  <si>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</si>
  <si>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</si>
  <si>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</si>
  <si>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</si>
  <si>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</si>
  <si>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</si>
  <si>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</si>
  <si>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</si>
  <si>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</si>
  <si>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</si>
  <si>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</si>
  <si>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</si>
  <si>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</si>
  <si>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</si>
  <si>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</si>
  <si>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</si>
  <si>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</si>
  <si>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</si>
  <si>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</si>
  <si>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</si>
  <si>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</si>
  <si>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</si>
  <si>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</si>
  <si>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</si>
  <si>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</si>
  <si>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</si>
  <si>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</si>
  <si>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</si>
  <si>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</si>
  <si>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</si>
  <si>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</si>
  <si>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</si>
  <si>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</si>
  <si>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</si>
  <si>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</si>
  <si>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</si>
  <si>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</si>
  <si>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</si>
  <si>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</si>
  <si>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</si>
  <si>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</si>
  <si>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</si>
  <si>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</si>
  <si>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</si>
  <si>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</si>
  <si>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</si>
  <si>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</si>
  <si>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</si>
  <si>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</si>
  <si>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</si>
  <si>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</si>
  <si>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</si>
  <si>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</si>
  <si>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</si>
  <si>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</si>
  <si>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</si>
  <si>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</si>
  <si>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</si>
  <si>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</si>
  <si>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</si>
  <si>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</si>
  <si>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</si>
  <si>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</si>
  <si>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</si>
  <si>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</si>
  <si>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</si>
  <si>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</si>
  <si>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</si>
  <si>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</si>
  <si>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</si>
  <si>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</si>
  <si>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</si>
  <si>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</si>
  <si>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</si>
  <si>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</si>
  <si>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</si>
  <si>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</si>
  <si>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</si>
  <si>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</si>
  <si>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</si>
  <si>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</si>
  <si>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</si>
  <si>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</si>
  <si>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</si>
  <si>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</si>
  <si>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</si>
  <si>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</si>
  <si>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</si>
  <si>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</si>
  <si>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</si>
  <si>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</si>
  <si>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</si>
  <si>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</si>
  <si>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</si>
  <si>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</si>
  <si>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</si>
  <si>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</si>
  <si>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</si>
  <si>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</si>
  <si>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</si>
  <si>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</si>
  <si>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</si>
  <si>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</si>
  <si>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</si>
  <si>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</si>
  <si>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</si>
  <si>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</si>
  <si>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</si>
  <si>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</si>
  <si>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</si>
  <si>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</si>
  <si>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</si>
  <si>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</si>
  <si>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</si>
  <si>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</si>
  <si>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</si>
  <si>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</si>
  <si>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</si>
  <si>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</si>
  <si>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</si>
  <si>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</si>
  <si>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</si>
  <si>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</si>
  <si>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</si>
  <si>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</si>
  <si>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</si>
  <si>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</si>
  <si>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</si>
  <si>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</si>
  <si>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</si>
  <si>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</si>
  <si>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</si>
  <si>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</si>
  <si>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</si>
  <si>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</si>
  <si>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</si>
  <si>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</si>
  <si>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</si>
  <si>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</si>
  <si>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</si>
  <si>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</si>
  <si>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</si>
  <si>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</si>
  <si>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</si>
  <si>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</si>
  <si>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</si>
  <si>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</si>
  <si>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</si>
  <si>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</si>
  <si>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</si>
  <si>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</si>
  <si>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</si>
  <si>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</si>
  <si>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</si>
  <si>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</si>
  <si>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</si>
  <si>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</si>
  <si>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</si>
  <si>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</si>
  <si>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</si>
  <si>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</si>
  <si>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</si>
  <si>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</si>
  <si>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</si>
  <si>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</si>
  <si>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</si>
  <si>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</si>
  <si>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</si>
  <si>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</si>
  <si>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</si>
  <si>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</si>
  <si>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</si>
  <si>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</si>
  <si>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</si>
  <si>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</si>
  <si>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</si>
  <si>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</si>
  <si>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</si>
  <si>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</si>
  <si>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</si>
  <si>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</si>
  <si>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</si>
  <si>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</si>
  <si>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</si>
  <si>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</si>
  <si>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</si>
  <si>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</si>
  <si>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</si>
  <si>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</si>
  <si>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</si>
  <si>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</si>
  <si>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</si>
  <si>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</si>
  <si>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</si>
  <si>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</si>
  <si>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</si>
  <si>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</si>
  <si>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</si>
  <si>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</si>
  <si>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</si>
  <si>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</si>
  <si>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</si>
  <si>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</si>
  <si>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</si>
  <si>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</si>
  <si>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</si>
  <si>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</si>
  <si>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</si>
  <si>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</si>
  <si>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</si>
  <si>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</si>
  <si>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</si>
  <si>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</si>
  <si>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</si>
  <si>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</si>
  <si>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</si>
  <si>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</si>
  <si>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</si>
  <si>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</si>
  <si>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</si>
  <si>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</si>
  <si>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</si>
  <si>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</si>
  <si>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</si>
  <si>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</si>
  <si>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</si>
  <si>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</si>
  <si>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</si>
  <si>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</si>
  <si>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</si>
  <si>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</si>
  <si>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</si>
  <si>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</si>
  <si>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</si>
  <si>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</si>
  <si>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</si>
  <si>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</si>
  <si>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</si>
  <si>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</si>
  <si>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</si>
  <si>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</si>
  <si>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</si>
  <si>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</si>
  <si>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</si>
  <si>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</si>
  <si>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</si>
  <si>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</si>
  <si>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</si>
  <si>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</si>
  <si>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</si>
  <si>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</si>
  <si>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</si>
  <si>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</si>
  <si>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</si>
  <si>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</si>
  <si>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</si>
  <si>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</si>
  <si>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</si>
  <si>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</si>
  <si>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</si>
  <si>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</si>
  <si>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</si>
  <si>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</si>
  <si>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</si>
  <si>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</si>
  <si>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</si>
  <si>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</si>
  <si>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</si>
  <si>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</si>
  <si>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</si>
  <si>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</si>
  <si>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</si>
  <si>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</si>
  <si>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</si>
  <si>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</si>
  <si>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</si>
  <si>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</si>
  <si>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</si>
  <si>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</si>
  <si>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</si>
  <si>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</si>
  <si>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</si>
  <si>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</si>
  <si>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</si>
  <si>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</si>
  <si>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</si>
  <si>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</si>
  <si>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</si>
  <si>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</si>
  <si>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</si>
  <si>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</si>
  <si>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</si>
  <si>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</si>
  <si>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</si>
  <si>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</si>
  <si>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</si>
  <si>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</si>
  <si>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</si>
  <si>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</si>
  <si>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</si>
  <si>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</si>
  <si>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</si>
  <si>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</si>
  <si>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</si>
  <si>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</si>
  <si>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</si>
  <si>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</si>
  <si>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</si>
  <si>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</si>
  <si>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</si>
  <si>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</si>
  <si>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</si>
  <si>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</si>
  <si>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</si>
  <si>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</si>
  <si>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</si>
  <si>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</si>
  <si>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</si>
  <si>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</si>
  <si>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</si>
  <si>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</si>
  <si>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</si>
  <si>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</si>
  <si>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</si>
  <si>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</si>
  <si>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</si>
  <si>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</si>
  <si>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</si>
  <si>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</si>
  <si>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</si>
  <si>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</si>
  <si>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</si>
  <si>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</si>
  <si>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</si>
  <si>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</si>
  <si>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</si>
  <si>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</si>
  <si>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</si>
  <si>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</si>
  <si>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</si>
  <si>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</si>
  <si>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</si>
  <si>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</si>
  <si>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</si>
  <si>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</si>
  <si>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</si>
  <si>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</si>
  <si>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</si>
  <si>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</si>
  <si>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</si>
  <si>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</si>
  <si>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</si>
  <si>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</si>
  <si>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</si>
  <si>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</si>
  <si>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</si>
  <si>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</si>
  <si>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</si>
  <si>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</si>
  <si>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</si>
  <si>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</si>
  <si>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</si>
  <si>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</si>
  <si>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</si>
  <si>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</si>
  <si>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</si>
  <si>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</si>
  <si>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</si>
  <si>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</si>
  <si>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</si>
  <si>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</si>
  <si>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</si>
  <si>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</si>
  <si>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</si>
  <si>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</si>
  <si>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</si>
  <si>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</si>
  <si>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</si>
  <si>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</si>
  <si>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</si>
  <si>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</si>
  <si>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</si>
  <si>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</si>
  <si>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</si>
  <si>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</si>
  <si>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</si>
  <si>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</si>
  <si>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</si>
  <si>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</si>
  <si>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</si>
  <si>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</si>
  <si>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</si>
  <si>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</si>
  <si>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</si>
  <si>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</si>
  <si>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</si>
  <si>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</si>
  <si>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</si>
  <si>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</si>
  <si>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</si>
  <si>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</si>
  <si>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</si>
  <si>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</si>
  <si>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</si>
  <si>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</si>
  <si>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</si>
  <si>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</si>
  <si>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</si>
  <si>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</si>
  <si>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</si>
  <si>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</si>
  <si>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</si>
  <si>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</si>
  <si>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</si>
  <si>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</si>
  <si>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</si>
  <si>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</si>
  <si>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</si>
  <si>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</si>
  <si>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</si>
  <si>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</si>
  <si>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</si>
  <si>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</si>
  <si>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</si>
  <si>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</si>
  <si>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</si>
  <si>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</si>
  <si>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</si>
  <si>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</si>
  <si>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</si>
  <si>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</si>
  <si>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</si>
  <si>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</si>
  <si>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</si>
  <si>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</si>
  <si>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</si>
  <si>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</si>
  <si>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</si>
  <si>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</si>
  <si>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</si>
  <si>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</si>
  <si>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</si>
  <si>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</si>
  <si>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</si>
  <si>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</si>
  <si>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</si>
  <si>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</si>
  <si>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</si>
  <si>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</si>
  <si>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</si>
  <si>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</si>
  <si>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</si>
  <si>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</si>
  <si>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</si>
  <si>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</si>
  <si>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</si>
  <si>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</si>
  <si>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</si>
  <si>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</si>
  <si>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</si>
  <si>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</si>
  <si>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</si>
  <si>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</si>
  <si>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</si>
  <si>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</si>
  <si>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</si>
  <si>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</si>
  <si>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</si>
  <si>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</si>
  <si>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</si>
  <si>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</si>
  <si>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</si>
  <si>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</si>
  <si>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</si>
  <si>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</si>
  <si>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</si>
  <si>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</si>
  <si>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</si>
  <si>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</si>
  <si>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</si>
  <si>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</si>
  <si>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</si>
  <si>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</si>
  <si>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</si>
  <si>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</si>
  <si>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</si>
  <si>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</si>
  <si>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</si>
  <si>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</si>
  <si>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</si>
  <si>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</si>
  <si>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</si>
  <si>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</si>
  <si>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</si>
  <si>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</si>
  <si>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</si>
  <si>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</si>
  <si>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</si>
  <si>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</si>
  <si>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</si>
  <si>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</si>
  <si>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</si>
  <si>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</si>
  <si>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</si>
  <si>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</si>
  <si>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</si>
  <si>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</si>
  <si>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</si>
  <si>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</si>
  <si>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</si>
  <si>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</si>
  <si>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</si>
  <si>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</si>
  <si>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</si>
  <si>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</si>
  <si>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</si>
  <si>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</si>
  <si>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</si>
  <si>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</si>
  <si>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</si>
  <si>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</si>
  <si>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</si>
  <si>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</si>
  <si>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</si>
  <si>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</si>
  <si>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</si>
  <si>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</si>
  <si>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</si>
  <si>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</si>
  <si>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</si>
  <si>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</si>
  <si>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</si>
  <si>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</si>
  <si>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</si>
  <si>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</si>
  <si>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</si>
  <si>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</si>
  <si>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</si>
  <si>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</si>
  <si>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</si>
  <si>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</si>
  <si>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</si>
  <si>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</si>
  <si>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</si>
  <si>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</si>
  <si>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</si>
  <si>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</si>
  <si>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</si>
  <si>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</si>
  <si>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</si>
  <si>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</si>
  <si>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</si>
  <si>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</si>
  <si>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</si>
  <si>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</si>
  <si>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</si>
  <si>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</si>
  <si>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</si>
  <si>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</si>
  <si>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</si>
  <si>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</si>
  <si>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</si>
  <si>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</si>
  <si>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</si>
  <si>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</si>
  <si>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</si>
  <si>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</si>
  <si>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</si>
  <si>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</si>
  <si>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</si>
  <si>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</si>
  <si>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</si>
  <si>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</si>
  <si>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</si>
  <si>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</si>
  <si>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</si>
  <si>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</si>
  <si>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</si>
  <si>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</si>
  <si>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</si>
  <si>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</si>
  <si>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</si>
  <si>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</si>
  <si>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</si>
  <si>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</si>
  <si>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</si>
  <si>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</si>
  <si>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</si>
  <si>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</si>
  <si>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</si>
  <si>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</si>
  <si>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</si>
  <si>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</si>
  <si>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</si>
  <si>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</si>
  <si>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</si>
  <si>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</si>
  <si>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</si>
  <si>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</si>
  <si>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</si>
  <si>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</si>
  <si>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</si>
  <si>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</si>
  <si>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</si>
  <si>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</si>
  <si>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</si>
  <si>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</si>
  <si>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</si>
  <si>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</si>
  <si>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</si>
  <si>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</si>
  <si>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</si>
  <si>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</si>
  <si>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</si>
  <si>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</si>
  <si>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</si>
  <si>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</si>
  <si>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</si>
  <si>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</si>
  <si>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</si>
  <si>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</si>
  <si>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</si>
  <si>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</si>
  <si>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</si>
  <si>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</si>
  <si>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</si>
  <si>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</si>
  <si>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</si>
  <si>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</si>
  <si>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</si>
  <si>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</si>
  <si>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</si>
  <si>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</si>
  <si>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</si>
  <si>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</si>
  <si>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</si>
  <si>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</si>
  <si>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</si>
  <si>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</si>
  <si>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</si>
  <si>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</si>
  <si>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</si>
  <si>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</si>
  <si>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</si>
  <si>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</si>
  <si>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</si>
  <si>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</si>
  <si>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</si>
  <si>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</si>
  <si>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</si>
  <si>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</si>
  <si>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</si>
  <si>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</si>
  <si>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</si>
  <si>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</si>
  <si>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</si>
  <si>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</si>
  <si>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</si>
  <si>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</si>
  <si>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</si>
  <si>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LOPAR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</si>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</sst>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2989663.7</v>
      </c>
      <c r="D2" s="7">
        <f>'PR-RAS'!E6</f>
        <v>2990479.97</v>
      </c>
      <c r="E2" s="7">
        <v>0</v>
      </c>
      <c r="F2" s="7">
        <v>0</v>
      </c>
      <c r="G2" s="8">
        <f t="shared" ref="G2:G274" si="0">(B2/1000)*(C2*1+D2*2)</f>
        <v>8970.6236400000016</v>
      </c>
      <c r="H2" s="8">
        <f t="shared" ref="H2:H274" si="1">ABS(C2-ROUND(C2,0))+ABS(D2-ROUND(D2,0))</f>
        <v>0.32999999960884452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1361351.31</v>
      </c>
      <c r="D3" s="2">
        <f>'PR-RAS'!E7</f>
        <v>1503205.29</v>
      </c>
      <c r="E3" s="2">
        <v>0</v>
      </c>
      <c r="F3" s="2">
        <v>0</v>
      </c>
      <c r="G3" s="3">
        <f t="shared" si="0"/>
        <v>8735.5237800000014</v>
      </c>
      <c r="H3" s="3">
        <f t="shared" si="1"/>
        <v>0.60000000009313226</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756182.09</v>
      </c>
      <c r="D4" s="2">
        <f>'PR-RAS'!E8</f>
        <v>951392.03</v>
      </c>
      <c r="E4" s="2">
        <v>0</v>
      </c>
      <c r="F4" s="2">
        <v>0</v>
      </c>
      <c r="G4" s="3">
        <f t="shared" si="0"/>
        <v>7976.8984499999997</v>
      </c>
      <c r="H4" s="3">
        <f t="shared" si="1"/>
        <v>0.11999999999534339</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402459.12</v>
      </c>
      <c r="D5" s="2">
        <f>'PR-RAS'!E9</f>
        <v>479035.09</v>
      </c>
      <c r="E5" s="2">
        <v>0</v>
      </c>
      <c r="F5" s="2">
        <v>0</v>
      </c>
      <c r="G5" s="3">
        <f t="shared" si="0"/>
        <v>5442.1172000000006</v>
      </c>
      <c r="H5" s="3">
        <f t="shared" si="1"/>
        <v>0.21000000002095476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103149.68</v>
      </c>
      <c r="D6" s="2">
        <f>'PR-RAS'!E10</f>
        <v>104987.72</v>
      </c>
      <c r="E6" s="2">
        <v>0</v>
      </c>
      <c r="F6" s="2">
        <v>0</v>
      </c>
      <c r="G6" s="3">
        <f t="shared" si="0"/>
        <v>1565.6256000000001</v>
      </c>
      <c r="H6" s="3">
        <f t="shared" si="1"/>
        <v>0.60000000000582077</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176998.84</v>
      </c>
      <c r="D7" s="2">
        <f>'PR-RAS'!E11</f>
        <v>302071.92</v>
      </c>
      <c r="E7" s="2">
        <v>0</v>
      </c>
      <c r="F7" s="2">
        <v>0</v>
      </c>
      <c r="G7" s="3">
        <f t="shared" si="0"/>
        <v>4686.8560799999996</v>
      </c>
      <c r="H7" s="3">
        <f t="shared" si="1"/>
        <v>0.2400000000197906</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68946.320000000007</v>
      </c>
      <c r="D8" s="2">
        <f>'PR-RAS'!E12</f>
        <v>103585.37</v>
      </c>
      <c r="E8" s="2">
        <v>0</v>
      </c>
      <c r="F8" s="2">
        <v>0</v>
      </c>
      <c r="G8" s="3">
        <f t="shared" si="0"/>
        <v>1932.81942</v>
      </c>
      <c r="H8" s="3">
        <f t="shared" si="1"/>
        <v>0.69000000000232831</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57094.400000000001</v>
      </c>
      <c r="D9" s="2">
        <f>'PR-RAS'!E13</f>
        <v>36668.68</v>
      </c>
      <c r="E9" s="2">
        <v>0</v>
      </c>
      <c r="F9" s="2">
        <v>0</v>
      </c>
      <c r="G9" s="3">
        <f t="shared" si="0"/>
        <v>1043.4540800000002</v>
      </c>
      <c r="H9" s="3">
        <f t="shared" si="1"/>
        <v>0.72000000000116415</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52466.27</v>
      </c>
      <c r="D11" s="2">
        <f>'PR-RAS'!E15</f>
        <v>74956.75</v>
      </c>
      <c r="E11" s="2">
        <v>0</v>
      </c>
      <c r="F11" s="2">
        <v>0</v>
      </c>
      <c r="G11" s="3">
        <f t="shared" si="0"/>
        <v>2023.7976999999998</v>
      </c>
      <c r="H11" s="3">
        <f t="shared" si="1"/>
        <v>0.51999999999679858</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547564.40999999992</v>
      </c>
      <c r="D19" s="2">
        <f>'PR-RAS'!E23</f>
        <v>487132.04000000004</v>
      </c>
      <c r="E19" s="2">
        <v>0</v>
      </c>
      <c r="F19" s="2">
        <v>0</v>
      </c>
      <c r="G19" s="3">
        <f t="shared" si="0"/>
        <v>27392.912819999998</v>
      </c>
      <c r="H19" s="3">
        <f t="shared" si="1"/>
        <v>0.44999999995343387</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376496.91</v>
      </c>
      <c r="D20" s="2">
        <f>'PR-RAS'!E24</f>
        <v>380868.96</v>
      </c>
      <c r="E20" s="2">
        <v>0</v>
      </c>
      <c r="F20" s="2">
        <v>0</v>
      </c>
      <c r="G20" s="3">
        <f t="shared" si="0"/>
        <v>21626.461770000002</v>
      </c>
      <c r="H20" s="3">
        <f t="shared" si="1"/>
        <v>0.13000000000465661</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171067.5</v>
      </c>
      <c r="D23" s="2">
        <f>'PR-RAS'!E27</f>
        <v>106263.08</v>
      </c>
      <c r="E23" s="2">
        <v>0</v>
      </c>
      <c r="F23" s="2">
        <v>0</v>
      </c>
      <c r="G23" s="3">
        <f t="shared" si="0"/>
        <v>8439.0605200000009</v>
      </c>
      <c r="H23" s="3">
        <f t="shared" si="1"/>
        <v>0.58000000000174623</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57604.81</v>
      </c>
      <c r="D25" s="2">
        <f>'PR-RAS'!E29</f>
        <v>64681.22</v>
      </c>
      <c r="E25" s="2">
        <v>0</v>
      </c>
      <c r="F25" s="2">
        <v>0</v>
      </c>
      <c r="G25" s="3">
        <f t="shared" si="0"/>
        <v>4487.2139999999999</v>
      </c>
      <c r="H25" s="3">
        <f t="shared" si="1"/>
        <v>0.41000000000349246</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57604.81</v>
      </c>
      <c r="D27" s="2">
        <f>'PR-RAS'!E31</f>
        <v>64681.22</v>
      </c>
      <c r="E27" s="2">
        <v>0</v>
      </c>
      <c r="F27" s="2">
        <v>0</v>
      </c>
      <c r="G27" s="3">
        <f t="shared" si="0"/>
        <v>4861.1484999999993</v>
      </c>
      <c r="H27" s="3">
        <f t="shared" si="1"/>
        <v>0.41000000000349246</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588145.38</v>
      </c>
      <c r="D45" s="2">
        <f>'PR-RAS'!E49</f>
        <v>694346.71</v>
      </c>
      <c r="E45" s="2">
        <v>0</v>
      </c>
      <c r="F45" s="2">
        <v>0</v>
      </c>
      <c r="G45" s="3">
        <f t="shared" si="0"/>
        <v>86980.907199999987</v>
      </c>
      <c r="H45" s="3">
        <f t="shared" si="1"/>
        <v>0.67000000004190952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314797.88</v>
      </c>
      <c r="D54" s="2">
        <f>'PR-RAS'!E58</f>
        <v>372687.36000000004</v>
      </c>
      <c r="E54" s="2">
        <v>0</v>
      </c>
      <c r="F54" s="2">
        <v>0</v>
      </c>
      <c r="G54" s="3">
        <f t="shared" si="0"/>
        <v>56189.147800000006</v>
      </c>
      <c r="H54" s="3">
        <f t="shared" si="1"/>
        <v>0.48000000003958121</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44945.38</v>
      </c>
      <c r="D55" s="2">
        <f>'PR-RAS'!E59</f>
        <v>45245.4</v>
      </c>
      <c r="E55" s="2">
        <v>0</v>
      </c>
      <c r="F55" s="2">
        <v>0</v>
      </c>
      <c r="G55" s="3">
        <f t="shared" si="0"/>
        <v>7313.5537199999999</v>
      </c>
      <c r="H55" s="3">
        <f t="shared" si="1"/>
        <v>0.77999999999883585</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269852.5</v>
      </c>
      <c r="D56" s="2">
        <f>'PR-RAS'!E60</f>
        <v>327441.96000000002</v>
      </c>
      <c r="E56" s="2">
        <v>0</v>
      </c>
      <c r="F56" s="2">
        <v>0</v>
      </c>
      <c r="G56" s="3">
        <f t="shared" si="0"/>
        <v>50860.503100000002</v>
      </c>
      <c r="H56" s="3">
        <f t="shared" si="1"/>
        <v>0.53999999997904524</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1000</v>
      </c>
      <c r="D64" s="2">
        <f>'PR-RAS'!E68</f>
        <v>1400</v>
      </c>
      <c r="E64" s="2">
        <v>0</v>
      </c>
      <c r="F64" s="2">
        <v>0</v>
      </c>
      <c r="G64" s="3">
        <f t="shared" si="0"/>
        <v>239.4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1000</v>
      </c>
      <c r="D65" s="2">
        <f>'PR-RAS'!E69</f>
        <v>1400</v>
      </c>
      <c r="E65" s="2">
        <v>0</v>
      </c>
      <c r="F65" s="2">
        <v>0</v>
      </c>
      <c r="G65" s="3">
        <f t="shared" si="0"/>
        <v>243.20000000000002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272347.5</v>
      </c>
      <c r="D70" s="2">
        <f>'PR-RAS'!E74</f>
        <v>320259.34999999998</v>
      </c>
      <c r="E70" s="2">
        <v>0</v>
      </c>
      <c r="F70" s="2">
        <v>0</v>
      </c>
      <c r="G70" s="3">
        <f t="shared" si="0"/>
        <v>62987.767800000001</v>
      </c>
      <c r="H70" s="3">
        <f t="shared" si="1"/>
        <v>0.84999999997671694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272347.5</v>
      </c>
      <c r="D72" s="2">
        <f>'PR-RAS'!E76</f>
        <v>320259.34999999998</v>
      </c>
      <c r="E72" s="2">
        <v>0</v>
      </c>
      <c r="F72" s="2">
        <v>0</v>
      </c>
      <c r="G72" s="3">
        <f t="shared" si="0"/>
        <v>64813.500199999988</v>
      </c>
      <c r="H72" s="3">
        <f t="shared" si="1"/>
        <v>0.84999999997671694</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375178.20000000007</v>
      </c>
      <c r="D78" s="2">
        <f>'PR-RAS'!E82</f>
        <v>182502.63999999998</v>
      </c>
      <c r="E78" s="2">
        <v>0</v>
      </c>
      <c r="F78" s="2">
        <v>0</v>
      </c>
      <c r="G78" s="3">
        <f t="shared" si="0"/>
        <v>56994.127959999998</v>
      </c>
      <c r="H78" s="3">
        <f t="shared" si="1"/>
        <v>0.56000000008498318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3376.8500000000004</v>
      </c>
      <c r="D79" s="2">
        <f>'PR-RAS'!E83</f>
        <v>3795.34</v>
      </c>
      <c r="E79" s="2">
        <v>0</v>
      </c>
      <c r="F79" s="2">
        <v>0</v>
      </c>
      <c r="G79" s="3">
        <f t="shared" si="0"/>
        <v>855.46734000000004</v>
      </c>
      <c r="H79" s="3">
        <f t="shared" si="1"/>
        <v>0.48999999999978172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859.76</v>
      </c>
      <c r="D81" s="2">
        <f>'PR-RAS'!E85</f>
        <v>385.5</v>
      </c>
      <c r="E81" s="2">
        <v>0</v>
      </c>
      <c r="F81" s="2">
        <v>0</v>
      </c>
      <c r="G81" s="3">
        <f t="shared" si="0"/>
        <v>130.46080000000001</v>
      </c>
      <c r="H81" s="3">
        <f t="shared" si="1"/>
        <v>0.74000000000000909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2517.09</v>
      </c>
      <c r="D82" s="2">
        <f>'PR-RAS'!E86</f>
        <v>3409.84</v>
      </c>
      <c r="E82" s="2">
        <v>0</v>
      </c>
      <c r="F82" s="2">
        <v>0</v>
      </c>
      <c r="G82" s="3">
        <f t="shared" si="0"/>
        <v>756.27837000000011</v>
      </c>
      <c r="H82" s="3">
        <f t="shared" si="1"/>
        <v>0.25</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371801.35000000009</v>
      </c>
      <c r="D87" s="2">
        <f>'PR-RAS'!E91</f>
        <v>178707.3</v>
      </c>
      <c r="E87" s="2">
        <v>0</v>
      </c>
      <c r="F87" s="2">
        <v>0</v>
      </c>
      <c r="G87" s="3">
        <f t="shared" si="0"/>
        <v>62712.5717</v>
      </c>
      <c r="H87" s="3">
        <f t="shared" si="1"/>
        <v>0.65000000008149073</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75459.240000000005</v>
      </c>
      <c r="D88" s="2">
        <f>'PR-RAS'!E92</f>
        <v>82220.53</v>
      </c>
      <c r="E88" s="2">
        <v>0</v>
      </c>
      <c r="F88" s="2">
        <v>0</v>
      </c>
      <c r="G88" s="3">
        <f t="shared" si="0"/>
        <v>20871.326099999998</v>
      </c>
      <c r="H88" s="3">
        <f t="shared" si="1"/>
        <v>0.71000000000640284</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27022.18</v>
      </c>
      <c r="D89" s="2">
        <f>'PR-RAS'!E93</f>
        <v>32719.46</v>
      </c>
      <c r="E89" s="2">
        <v>0</v>
      </c>
      <c r="F89" s="2">
        <v>0</v>
      </c>
      <c r="G89" s="3">
        <f t="shared" si="0"/>
        <v>8136.5767999999998</v>
      </c>
      <c r="H89" s="3">
        <f t="shared" si="1"/>
        <v>0.63999999999941792</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269300.03000000003</v>
      </c>
      <c r="D90" s="2">
        <f>'PR-RAS'!E94</f>
        <v>62842.81</v>
      </c>
      <c r="E90" s="2">
        <v>0</v>
      </c>
      <c r="F90" s="2">
        <v>0</v>
      </c>
      <c r="G90" s="3">
        <f t="shared" si="0"/>
        <v>35153.722849999998</v>
      </c>
      <c r="H90" s="3">
        <f t="shared" si="1"/>
        <v>0.22000000003026798</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19.899999999999999</v>
      </c>
      <c r="D93" s="2">
        <f>'PR-RAS'!E97</f>
        <v>924.5</v>
      </c>
      <c r="E93" s="2">
        <v>0</v>
      </c>
      <c r="F93" s="2">
        <v>0</v>
      </c>
      <c r="G93" s="3">
        <f t="shared" si="0"/>
        <v>171.93880000000001</v>
      </c>
      <c r="H93" s="3">
        <f t="shared" si="1"/>
        <v>0.60000000000000142</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663959.13</v>
      </c>
      <c r="D102" s="2">
        <f>'PR-RAS'!E106</f>
        <v>602739.91</v>
      </c>
      <c r="E102" s="2">
        <v>0</v>
      </c>
      <c r="F102" s="2">
        <v>0</v>
      </c>
      <c r="G102" s="3">
        <f t="shared" si="0"/>
        <v>188813.33395000003</v>
      </c>
      <c r="H102" s="3">
        <f t="shared" si="1"/>
        <v>0.21999999997206032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154435.53</v>
      </c>
      <c r="D103" s="2">
        <f>'PR-RAS'!E107</f>
        <v>154146.03</v>
      </c>
      <c r="E103" s="2">
        <v>0</v>
      </c>
      <c r="F103" s="2">
        <v>0</v>
      </c>
      <c r="G103" s="3">
        <f t="shared" si="0"/>
        <v>47198.214179999995</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18417.28</v>
      </c>
      <c r="D105" s="2">
        <f>'PR-RAS'!E109</f>
        <v>10979.59</v>
      </c>
      <c r="E105" s="2">
        <v>0</v>
      </c>
      <c r="F105" s="2">
        <v>0</v>
      </c>
      <c r="G105" s="3">
        <f t="shared" si="0"/>
        <v>4199.1518399999995</v>
      </c>
      <c r="H105" s="3">
        <f t="shared" si="1"/>
        <v>0.68999999999869033</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5.74</v>
      </c>
      <c r="D106" s="2">
        <f>'PR-RAS'!E110</f>
        <v>0</v>
      </c>
      <c r="E106" s="2">
        <v>0</v>
      </c>
      <c r="F106" s="2">
        <v>0</v>
      </c>
      <c r="G106" s="3">
        <f t="shared" si="0"/>
        <v>0.60270000000000001</v>
      </c>
      <c r="H106" s="3">
        <f t="shared" si="1"/>
        <v>0.25999999999999979</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136012.51</v>
      </c>
      <c r="D107" s="2">
        <f>'PR-RAS'!E111</f>
        <v>143166.44</v>
      </c>
      <c r="E107" s="2">
        <v>0</v>
      </c>
      <c r="F107" s="2">
        <v>0</v>
      </c>
      <c r="G107" s="3">
        <f t="shared" si="0"/>
        <v>44768.611340000003</v>
      </c>
      <c r="H107" s="3">
        <f t="shared" si="1"/>
        <v>0.92999999999301508</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14706.22</v>
      </c>
      <c r="D108" s="2">
        <f>'PR-RAS'!E112</f>
        <v>12939.03</v>
      </c>
      <c r="E108" s="2">
        <v>0</v>
      </c>
      <c r="F108" s="2">
        <v>0</v>
      </c>
      <c r="G108" s="3">
        <f t="shared" si="0"/>
        <v>4342.5179600000001</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373.46</v>
      </c>
      <c r="D110" s="2">
        <f>'PR-RAS'!E114</f>
        <v>0</v>
      </c>
      <c r="E110" s="2">
        <v>0</v>
      </c>
      <c r="F110" s="2">
        <v>0</v>
      </c>
      <c r="G110" s="3">
        <f t="shared" si="0"/>
        <v>40.707139999999995</v>
      </c>
      <c r="H110" s="3">
        <f t="shared" si="1"/>
        <v>0.45999999999997954</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14332.76</v>
      </c>
      <c r="D113" s="2">
        <f>'PR-RAS'!E117</f>
        <v>12939.03</v>
      </c>
      <c r="E113" s="2">
        <v>0</v>
      </c>
      <c r="F113" s="2">
        <v>0</v>
      </c>
      <c r="G113" s="3">
        <f t="shared" si="0"/>
        <v>4503.6118400000005</v>
      </c>
      <c r="H113" s="3">
        <f t="shared" si="1"/>
        <v>0.27000000000043656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494817.38</v>
      </c>
      <c r="D116" s="2">
        <f>'PR-RAS'!E120</f>
        <v>435654.85000000003</v>
      </c>
      <c r="E116" s="2">
        <v>0</v>
      </c>
      <c r="F116" s="2">
        <v>0</v>
      </c>
      <c r="G116" s="3">
        <f t="shared" si="0"/>
        <v>157104.61420000001</v>
      </c>
      <c r="H116" s="3">
        <f t="shared" si="1"/>
        <v>0.52999999996973202</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144891.57999999999</v>
      </c>
      <c r="D117" s="2">
        <f>'PR-RAS'!E121</f>
        <v>77027.89</v>
      </c>
      <c r="E117" s="2">
        <v>0</v>
      </c>
      <c r="F117" s="2">
        <v>0</v>
      </c>
      <c r="G117" s="3">
        <f t="shared" si="0"/>
        <v>34677.893759999999</v>
      </c>
      <c r="H117" s="3">
        <f t="shared" si="1"/>
        <v>0.53000000001338776</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349925.8</v>
      </c>
      <c r="D118" s="2">
        <f>'PR-RAS'!E122</f>
        <v>358626.96</v>
      </c>
      <c r="E118" s="2">
        <v>0</v>
      </c>
      <c r="F118" s="2">
        <v>0</v>
      </c>
      <c r="G118" s="3">
        <f t="shared" si="0"/>
        <v>124860.02724000001</v>
      </c>
      <c r="H118" s="3">
        <f t="shared" si="1"/>
        <v>0.23999999999068677</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1029.6799999999998</v>
      </c>
      <c r="D136" s="2">
        <f>'PR-RAS'!E140</f>
        <v>7685.42</v>
      </c>
      <c r="E136" s="2">
        <v>0</v>
      </c>
      <c r="F136" s="2">
        <v>0</v>
      </c>
      <c r="G136" s="3">
        <f t="shared" si="0"/>
        <v>2214.0702000000001</v>
      </c>
      <c r="H136" s="3">
        <f t="shared" si="1"/>
        <v>0.74000000000023647</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298.62</v>
      </c>
      <c r="D137" s="2">
        <f>'PR-RAS'!E141</f>
        <v>0</v>
      </c>
      <c r="E137" s="2">
        <v>0</v>
      </c>
      <c r="F137" s="2">
        <v>0</v>
      </c>
      <c r="G137" s="3">
        <f t="shared" si="0"/>
        <v>40.612320000000004</v>
      </c>
      <c r="H137" s="3">
        <f t="shared" si="1"/>
        <v>0.37999999999999545</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298.62</v>
      </c>
      <c r="D146" s="2">
        <f>'PR-RAS'!E150</f>
        <v>0</v>
      </c>
      <c r="E146" s="2">
        <v>0</v>
      </c>
      <c r="F146" s="2">
        <v>0</v>
      </c>
      <c r="G146" s="3">
        <f t="shared" si="0"/>
        <v>43.299900000000001</v>
      </c>
      <c r="H146" s="3">
        <f t="shared" si="1"/>
        <v>0.37999999999999545</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731.06</v>
      </c>
      <c r="D147" s="2">
        <f>'PR-RAS'!E151</f>
        <v>7685.42</v>
      </c>
      <c r="E147" s="2">
        <v>0</v>
      </c>
      <c r="F147" s="2">
        <v>0</v>
      </c>
      <c r="G147" s="3">
        <f t="shared" si="0"/>
        <v>2350.8773999999999</v>
      </c>
      <c r="H147" s="3">
        <f t="shared" si="1"/>
        <v>0.48000000000001819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1883791.9200000002</v>
      </c>
      <c r="D148" s="2">
        <f>'PR-RAS'!E152</f>
        <v>2372709.4099999997</v>
      </c>
      <c r="E148" s="2">
        <v>0</v>
      </c>
      <c r="F148" s="2">
        <v>0</v>
      </c>
      <c r="G148" s="3">
        <f t="shared" si="0"/>
        <v>974493.97877999989</v>
      </c>
      <c r="H148" s="3">
        <f t="shared" si="1"/>
        <v>0.48999999952502549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266408.18000000005</v>
      </c>
      <c r="D149" s="2">
        <f>'PR-RAS'!E153</f>
        <v>407795.63</v>
      </c>
      <c r="E149" s="2">
        <v>0</v>
      </c>
      <c r="F149" s="2">
        <v>0</v>
      </c>
      <c r="G149" s="3">
        <f t="shared" si="0"/>
        <v>160135.91712</v>
      </c>
      <c r="H149" s="3">
        <f t="shared" si="1"/>
        <v>0.55000000004656613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225929.21000000002</v>
      </c>
      <c r="D150" s="2">
        <f>'PR-RAS'!E154</f>
        <v>346702.35</v>
      </c>
      <c r="E150" s="2">
        <v>0</v>
      </c>
      <c r="F150" s="2">
        <v>0</v>
      </c>
      <c r="G150" s="3">
        <f t="shared" si="0"/>
        <v>136980.75258999999</v>
      </c>
      <c r="H150" s="3">
        <f t="shared" si="1"/>
        <v>0.55999999999767169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213322.17</v>
      </c>
      <c r="D151" s="2">
        <f>'PR-RAS'!E155</f>
        <v>330757.56</v>
      </c>
      <c r="E151" s="2">
        <v>0</v>
      </c>
      <c r="F151" s="2">
        <v>0</v>
      </c>
      <c r="G151" s="3">
        <f t="shared" si="0"/>
        <v>131225.59349999999</v>
      </c>
      <c r="H151" s="3">
        <f t="shared" si="1"/>
        <v>0.61000000001513399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12607.04</v>
      </c>
      <c r="D152" s="2">
        <f>'PR-RAS'!E156</f>
        <v>15944.79</v>
      </c>
      <c r="E152" s="2">
        <v>0</v>
      </c>
      <c r="F152" s="2">
        <v>0</v>
      </c>
      <c r="G152" s="3">
        <f t="shared" si="0"/>
        <v>6718.9896200000003</v>
      </c>
      <c r="H152" s="3">
        <f t="shared" si="1"/>
        <v>0.25</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6740</v>
      </c>
      <c r="D155" s="2">
        <f>'PR-RAS'!E159</f>
        <v>7460</v>
      </c>
      <c r="E155" s="2">
        <v>0</v>
      </c>
      <c r="F155" s="2">
        <v>0</v>
      </c>
      <c r="G155" s="3">
        <f t="shared" si="0"/>
        <v>3335.64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33738.97</v>
      </c>
      <c r="D156" s="2">
        <f>'PR-RAS'!E160</f>
        <v>53633.279999999999</v>
      </c>
      <c r="E156" s="2">
        <v>0</v>
      </c>
      <c r="F156" s="2">
        <v>0</v>
      </c>
      <c r="G156" s="3">
        <f t="shared" si="0"/>
        <v>21855.85715</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33738.97</v>
      </c>
      <c r="D158" s="2">
        <f>'PR-RAS'!E162</f>
        <v>53633.279999999999</v>
      </c>
      <c r="E158" s="2">
        <v>0</v>
      </c>
      <c r="F158" s="2">
        <v>0</v>
      </c>
      <c r="G158" s="3">
        <f t="shared" si="0"/>
        <v>22137.868210000001</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807600.88</v>
      </c>
      <c r="D160" s="2">
        <f>'PR-RAS'!E164</f>
        <v>971288.66999999993</v>
      </c>
      <c r="E160" s="2">
        <v>0</v>
      </c>
      <c r="F160" s="2">
        <v>0</v>
      </c>
      <c r="G160" s="3">
        <f t="shared" si="0"/>
        <v>437278.33697999996</v>
      </c>
      <c r="H160" s="3">
        <f t="shared" si="1"/>
        <v>0.45000000006984919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9295.89</v>
      </c>
      <c r="D161" s="2">
        <f>'PR-RAS'!E165</f>
        <v>5332.14</v>
      </c>
      <c r="E161" s="2">
        <v>0</v>
      </c>
      <c r="F161" s="2">
        <v>0</v>
      </c>
      <c r="G161" s="3">
        <f t="shared" si="0"/>
        <v>3193.6271999999999</v>
      </c>
      <c r="H161" s="3">
        <f t="shared" si="1"/>
        <v>0.25000000000090949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4368.18</v>
      </c>
      <c r="D162" s="2">
        <f>'PR-RAS'!E166</f>
        <v>2960.78</v>
      </c>
      <c r="E162" s="2">
        <v>0</v>
      </c>
      <c r="F162" s="2">
        <v>0</v>
      </c>
      <c r="G162" s="3">
        <f t="shared" si="0"/>
        <v>1656.6481400000002</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1438.56</v>
      </c>
      <c r="D163" s="2">
        <f>'PR-RAS'!E167</f>
        <v>1505.36</v>
      </c>
      <c r="E163" s="2">
        <v>0</v>
      </c>
      <c r="F163" s="2">
        <v>0</v>
      </c>
      <c r="G163" s="3">
        <f t="shared" si="0"/>
        <v>720.78336000000002</v>
      </c>
      <c r="H163" s="3">
        <f t="shared" si="1"/>
        <v>0.79999999999995453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2633.15</v>
      </c>
      <c r="D164" s="2">
        <f>'PR-RAS'!E168</f>
        <v>30</v>
      </c>
      <c r="E164" s="2">
        <v>0</v>
      </c>
      <c r="F164" s="2">
        <v>0</v>
      </c>
      <c r="G164" s="3">
        <f t="shared" si="0"/>
        <v>438.98345</v>
      </c>
      <c r="H164" s="3">
        <f t="shared" si="1"/>
        <v>0.15000000000009095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856</v>
      </c>
      <c r="D165" s="2">
        <f>'PR-RAS'!E169</f>
        <v>836</v>
      </c>
      <c r="E165" s="2">
        <v>0</v>
      </c>
      <c r="F165" s="2">
        <v>0</v>
      </c>
      <c r="G165" s="3">
        <f t="shared" si="0"/>
        <v>414.59200000000004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53449.440000000002</v>
      </c>
      <c r="D166" s="2">
        <f>'PR-RAS'!E170</f>
        <v>60804.630000000005</v>
      </c>
      <c r="E166" s="2">
        <v>0</v>
      </c>
      <c r="F166" s="2">
        <v>0</v>
      </c>
      <c r="G166" s="3">
        <f t="shared" si="0"/>
        <v>28884.685500000003</v>
      </c>
      <c r="H166" s="3">
        <f t="shared" si="1"/>
        <v>0.80999999999767169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3560.28</v>
      </c>
      <c r="D167" s="2">
        <f>'PR-RAS'!E171</f>
        <v>3042.63</v>
      </c>
      <c r="E167" s="2">
        <v>0</v>
      </c>
      <c r="F167" s="2">
        <v>0</v>
      </c>
      <c r="G167" s="3">
        <f t="shared" si="0"/>
        <v>1601.1596400000003</v>
      </c>
      <c r="H167" s="3">
        <f t="shared" si="1"/>
        <v>0.65000000000009095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751.99</v>
      </c>
      <c r="D168" s="2">
        <f>'PR-RAS'!E172</f>
        <v>611.9</v>
      </c>
      <c r="E168" s="2">
        <v>0</v>
      </c>
      <c r="F168" s="2">
        <v>0</v>
      </c>
      <c r="G168" s="3">
        <f t="shared" si="0"/>
        <v>329.95693</v>
      </c>
      <c r="H168" s="3">
        <f t="shared" si="1"/>
        <v>0.11000000000001364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42223.75</v>
      </c>
      <c r="D169" s="2">
        <f>'PR-RAS'!E173</f>
        <v>39905.870000000003</v>
      </c>
      <c r="E169" s="2">
        <v>0</v>
      </c>
      <c r="F169" s="2">
        <v>0</v>
      </c>
      <c r="G169" s="3">
        <f t="shared" si="0"/>
        <v>20501.962320000002</v>
      </c>
      <c r="H169" s="3">
        <f t="shared" si="1"/>
        <v>0.37999999999738066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3107.67</v>
      </c>
      <c r="D170" s="2">
        <f>'PR-RAS'!E174</f>
        <v>12886.65</v>
      </c>
      <c r="E170" s="2">
        <v>0</v>
      </c>
      <c r="F170" s="2">
        <v>0</v>
      </c>
      <c r="G170" s="3">
        <f t="shared" si="0"/>
        <v>4880.8839300000009</v>
      </c>
      <c r="H170" s="3">
        <f t="shared" si="1"/>
        <v>0.68000000000029104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3805.75</v>
      </c>
      <c r="D171" s="2">
        <f>'PR-RAS'!E175</f>
        <v>4357.58</v>
      </c>
      <c r="E171" s="2">
        <v>0</v>
      </c>
      <c r="F171" s="2">
        <v>0</v>
      </c>
      <c r="G171" s="3">
        <f t="shared" si="0"/>
        <v>2128.5547000000001</v>
      </c>
      <c r="H171" s="3">
        <f t="shared" si="1"/>
        <v>0.67000000000007276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689777.4</v>
      </c>
      <c r="D174" s="2">
        <f>'PR-RAS'!E178</f>
        <v>827053.29999999993</v>
      </c>
      <c r="E174" s="2">
        <v>0</v>
      </c>
      <c r="F174" s="2">
        <v>0</v>
      </c>
      <c r="G174" s="3">
        <f t="shared" si="0"/>
        <v>405491.93199999997</v>
      </c>
      <c r="H174" s="3">
        <f t="shared" si="1"/>
        <v>0.69999999995343387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9384.15</v>
      </c>
      <c r="D175" s="2">
        <f>'PR-RAS'!E179</f>
        <v>9516.93</v>
      </c>
      <c r="E175" s="2">
        <v>0</v>
      </c>
      <c r="F175" s="2">
        <v>0</v>
      </c>
      <c r="G175" s="3">
        <f t="shared" si="0"/>
        <v>4944.7337399999997</v>
      </c>
      <c r="H175" s="3">
        <f t="shared" si="1"/>
        <v>0.21999999999934516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495793.7</v>
      </c>
      <c r="D176" s="2">
        <f>'PR-RAS'!E180</f>
        <v>637627.36</v>
      </c>
      <c r="E176" s="2">
        <v>0</v>
      </c>
      <c r="F176" s="2">
        <v>0</v>
      </c>
      <c r="G176" s="3">
        <f t="shared" si="0"/>
        <v>309933.47349999996</v>
      </c>
      <c r="H176" s="3">
        <f t="shared" si="1"/>
        <v>0.65999999997438863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32973.81</v>
      </c>
      <c r="D177" s="2">
        <f>'PR-RAS'!E181</f>
        <v>26889.46</v>
      </c>
      <c r="E177" s="2">
        <v>0</v>
      </c>
      <c r="F177" s="2">
        <v>0</v>
      </c>
      <c r="G177" s="3">
        <f t="shared" si="0"/>
        <v>15268.480479999998</v>
      </c>
      <c r="H177" s="3">
        <f t="shared" si="1"/>
        <v>0.65000000000145519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9251.9500000000007</v>
      </c>
      <c r="D178" s="2">
        <f>'PR-RAS'!E182</f>
        <v>9811.8700000000008</v>
      </c>
      <c r="E178" s="2">
        <v>0</v>
      </c>
      <c r="F178" s="2">
        <v>0</v>
      </c>
      <c r="G178" s="3">
        <f t="shared" si="0"/>
        <v>5110.9971299999997</v>
      </c>
      <c r="H178" s="3">
        <f t="shared" si="1"/>
        <v>0.17999999999847205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7754.18</v>
      </c>
      <c r="D179" s="2">
        <f>'PR-RAS'!E183</f>
        <v>12934.9</v>
      </c>
      <c r="E179" s="2">
        <v>0</v>
      </c>
      <c r="F179" s="2">
        <v>0</v>
      </c>
      <c r="G179" s="3">
        <f t="shared" si="0"/>
        <v>5985.0684399999991</v>
      </c>
      <c r="H179" s="3">
        <f t="shared" si="1"/>
        <v>0.28000000000065484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1180.31</v>
      </c>
      <c r="D180" s="2">
        <f>'PR-RAS'!E184</f>
        <v>3158.88</v>
      </c>
      <c r="E180" s="2">
        <v>0</v>
      </c>
      <c r="F180" s="2">
        <v>0</v>
      </c>
      <c r="G180" s="3">
        <f t="shared" si="0"/>
        <v>1342.1545299999998</v>
      </c>
      <c r="H180" s="3">
        <f t="shared" si="1"/>
        <v>0.42999999999983629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82363.73</v>
      </c>
      <c r="D181" s="2">
        <f>'PR-RAS'!E185</f>
        <v>68060.08</v>
      </c>
      <c r="E181" s="2">
        <v>0</v>
      </c>
      <c r="F181" s="2">
        <v>0</v>
      </c>
      <c r="G181" s="3">
        <f t="shared" si="0"/>
        <v>39327.100200000001</v>
      </c>
      <c r="H181" s="3">
        <f t="shared" si="1"/>
        <v>0.35000000000582077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23841.360000000001</v>
      </c>
      <c r="D182" s="2">
        <f>'PR-RAS'!E186</f>
        <v>33262.36</v>
      </c>
      <c r="E182" s="2">
        <v>0</v>
      </c>
      <c r="F182" s="2">
        <v>0</v>
      </c>
      <c r="G182" s="3">
        <f t="shared" si="0"/>
        <v>16356.260479999999</v>
      </c>
      <c r="H182" s="3">
        <f t="shared" si="1"/>
        <v>0.72000000000116415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27234.21</v>
      </c>
      <c r="D183" s="2">
        <f>'PR-RAS'!E187</f>
        <v>25791.46</v>
      </c>
      <c r="E183" s="2">
        <v>0</v>
      </c>
      <c r="F183" s="2">
        <v>0</v>
      </c>
      <c r="G183" s="3">
        <f t="shared" si="0"/>
        <v>14344.71766</v>
      </c>
      <c r="H183" s="3">
        <f t="shared" si="1"/>
        <v>0.66999999999825377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50.6</v>
      </c>
      <c r="E184" s="2">
        <v>0</v>
      </c>
      <c r="F184" s="2">
        <v>0</v>
      </c>
      <c r="G184" s="3">
        <f t="shared" si="0"/>
        <v>18.519600000000001</v>
      </c>
      <c r="H184" s="3">
        <f t="shared" si="1"/>
        <v>0.39999999999999858</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55078.15</v>
      </c>
      <c r="D190" s="2">
        <f>'PR-RAS'!E194</f>
        <v>78048</v>
      </c>
      <c r="E190" s="2">
        <v>0</v>
      </c>
      <c r="F190" s="2">
        <v>0</v>
      </c>
      <c r="G190" s="3">
        <f t="shared" si="0"/>
        <v>39911.914349999999</v>
      </c>
      <c r="H190" s="3">
        <f t="shared" si="1"/>
        <v>0.15000000000145519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9933.26</v>
      </c>
      <c r="D191" s="2">
        <f>'PR-RAS'!E195</f>
        <v>15830.14</v>
      </c>
      <c r="E191" s="2">
        <v>0</v>
      </c>
      <c r="F191" s="2">
        <v>0</v>
      </c>
      <c r="G191" s="3">
        <f t="shared" si="0"/>
        <v>7902.7726000000002</v>
      </c>
      <c r="H191" s="3">
        <f t="shared" si="1"/>
        <v>0.3999999999996362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4793.05</v>
      </c>
      <c r="D192" s="2">
        <f>'PR-RAS'!E196</f>
        <v>5163.32</v>
      </c>
      <c r="E192" s="2">
        <v>0</v>
      </c>
      <c r="F192" s="2">
        <v>0</v>
      </c>
      <c r="G192" s="3">
        <f t="shared" si="0"/>
        <v>2887.8607899999997</v>
      </c>
      <c r="H192" s="3">
        <f t="shared" si="1"/>
        <v>0.36999999999989086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30762.560000000001</v>
      </c>
      <c r="D193" s="2">
        <f>'PR-RAS'!E197</f>
        <v>36216.07</v>
      </c>
      <c r="E193" s="2">
        <v>0</v>
      </c>
      <c r="F193" s="2">
        <v>0</v>
      </c>
      <c r="G193" s="3">
        <f t="shared" si="0"/>
        <v>19813.382399999999</v>
      </c>
      <c r="H193" s="3">
        <f t="shared" si="1"/>
        <v>0.50999999999839929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2586.71</v>
      </c>
      <c r="D194" s="2">
        <f>'PR-RAS'!E198</f>
        <v>2586.71</v>
      </c>
      <c r="E194" s="2">
        <v>0</v>
      </c>
      <c r="F194" s="2">
        <v>0</v>
      </c>
      <c r="G194" s="3">
        <f t="shared" si="0"/>
        <v>1497.7050900000002</v>
      </c>
      <c r="H194" s="3">
        <f t="shared" si="1"/>
        <v>0.57999999999992724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220.5</v>
      </c>
      <c r="D195" s="2">
        <f>'PR-RAS'!E199</f>
        <v>37.869999999999997</v>
      </c>
      <c r="E195" s="2">
        <v>0</v>
      </c>
      <c r="F195" s="2">
        <v>0</v>
      </c>
      <c r="G195" s="3">
        <f t="shared" si="0"/>
        <v>57.470560000000006</v>
      </c>
      <c r="H195" s="3">
        <f t="shared" si="1"/>
        <v>0.63000000000000256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6782.07</v>
      </c>
      <c r="D197" s="2">
        <f>'PR-RAS'!E201</f>
        <v>18213.89</v>
      </c>
      <c r="E197" s="2">
        <v>0</v>
      </c>
      <c r="F197" s="2">
        <v>0</v>
      </c>
      <c r="G197" s="3">
        <f t="shared" si="0"/>
        <v>8469.1306000000004</v>
      </c>
      <c r="H197" s="3">
        <f t="shared" si="1"/>
        <v>0.18000000000029104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12146.02</v>
      </c>
      <c r="D198" s="2">
        <f>'PR-RAS'!E202</f>
        <v>19955.03</v>
      </c>
      <c r="E198" s="2">
        <v>0</v>
      </c>
      <c r="F198" s="2">
        <v>0</v>
      </c>
      <c r="G198" s="3">
        <f t="shared" si="0"/>
        <v>10255.047760000001</v>
      </c>
      <c r="H198" s="3">
        <f t="shared" si="1"/>
        <v>4.9999999999272404E-2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6896.93</v>
      </c>
      <c r="D204" s="2">
        <f>'PR-RAS'!E208</f>
        <v>9077.84</v>
      </c>
      <c r="E204" s="2">
        <v>0</v>
      </c>
      <c r="F204" s="2">
        <v>0</v>
      </c>
      <c r="G204" s="3">
        <f t="shared" si="0"/>
        <v>5085.67983</v>
      </c>
      <c r="H204" s="3">
        <f t="shared" si="1"/>
        <v>0.22999999999956344</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6896.93</v>
      </c>
      <c r="D206" s="2">
        <f>'PR-RAS'!E210</f>
        <v>9077.84</v>
      </c>
      <c r="E206" s="2">
        <v>0</v>
      </c>
      <c r="F206" s="2">
        <v>0</v>
      </c>
      <c r="G206" s="3">
        <f t="shared" si="0"/>
        <v>5135.7850499999995</v>
      </c>
      <c r="H206" s="3">
        <f t="shared" si="1"/>
        <v>0.22999999999956344</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5249.09</v>
      </c>
      <c r="D212" s="2">
        <f>'PR-RAS'!E216</f>
        <v>10877.19</v>
      </c>
      <c r="E212" s="2">
        <v>0</v>
      </c>
      <c r="F212" s="2">
        <v>0</v>
      </c>
      <c r="G212" s="3">
        <f t="shared" si="0"/>
        <v>5697.7321700000002</v>
      </c>
      <c r="H212" s="3">
        <f t="shared" si="1"/>
        <v>0.28000000000065484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5235.47</v>
      </c>
      <c r="D213" s="2">
        <f>'PR-RAS'!E217</f>
        <v>10877.19</v>
      </c>
      <c r="E213" s="2">
        <v>0</v>
      </c>
      <c r="F213" s="2">
        <v>0</v>
      </c>
      <c r="G213" s="3">
        <f t="shared" si="0"/>
        <v>5721.8482000000004</v>
      </c>
      <c r="H213" s="3">
        <f t="shared" si="1"/>
        <v>0.66000000000076398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13.62</v>
      </c>
      <c r="D215" s="2">
        <f>'PR-RAS'!E219</f>
        <v>0</v>
      </c>
      <c r="E215" s="2">
        <v>0</v>
      </c>
      <c r="F215" s="2">
        <v>0</v>
      </c>
      <c r="G215" s="3">
        <f t="shared" si="0"/>
        <v>2.9146799999999997</v>
      </c>
      <c r="H215" s="3">
        <f t="shared" si="1"/>
        <v>0.38000000000000078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23994.280000000002</v>
      </c>
      <c r="D217" s="2">
        <f>'PR-RAS'!E221</f>
        <v>11218.94</v>
      </c>
      <c r="E217" s="2">
        <v>0</v>
      </c>
      <c r="F217" s="2">
        <v>0</v>
      </c>
      <c r="G217" s="3">
        <f t="shared" si="0"/>
        <v>10029.34656</v>
      </c>
      <c r="H217" s="3">
        <f t="shared" si="1"/>
        <v>0.34000000000196451</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4883.54</v>
      </c>
      <c r="D218" s="2">
        <f>'PR-RAS'!E222</f>
        <v>11218.94</v>
      </c>
      <c r="E218" s="2">
        <v>0</v>
      </c>
      <c r="F218" s="2">
        <v>0</v>
      </c>
      <c r="G218" s="3">
        <f t="shared" si="0"/>
        <v>5928.7481400000006</v>
      </c>
      <c r="H218" s="3">
        <f t="shared" si="1"/>
        <v>0.51999999999952706</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4883.54</v>
      </c>
      <c r="D220" s="2">
        <f>'PR-RAS'!E224</f>
        <v>11218.94</v>
      </c>
      <c r="E220" s="2">
        <v>0</v>
      </c>
      <c r="F220" s="2">
        <v>0</v>
      </c>
      <c r="G220" s="3">
        <f t="shared" si="0"/>
        <v>5983.3909800000001</v>
      </c>
      <c r="H220" s="3">
        <f t="shared" si="1"/>
        <v>0.51999999999952706</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19110.740000000002</v>
      </c>
      <c r="D221" s="2">
        <f>'PR-RAS'!E225</f>
        <v>0</v>
      </c>
      <c r="E221" s="2">
        <v>0</v>
      </c>
      <c r="F221" s="2">
        <v>0</v>
      </c>
      <c r="G221" s="3">
        <f t="shared" si="0"/>
        <v>4204.3628000000008</v>
      </c>
      <c r="H221" s="3">
        <f t="shared" si="1"/>
        <v>0.25999999999839929</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1332</v>
      </c>
      <c r="D223" s="2">
        <f>'PR-RAS'!E227</f>
        <v>0</v>
      </c>
      <c r="E223" s="2">
        <v>0</v>
      </c>
      <c r="F223" s="2">
        <v>0</v>
      </c>
      <c r="G223" s="3">
        <f t="shared" si="0"/>
        <v>295.70400000000001</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17778.740000000002</v>
      </c>
      <c r="D224" s="2">
        <f>'PR-RAS'!E228</f>
        <v>0</v>
      </c>
      <c r="E224" s="2">
        <v>0</v>
      </c>
      <c r="F224" s="2">
        <v>0</v>
      </c>
      <c r="G224" s="3">
        <f t="shared" si="0"/>
        <v>3964.6590200000005</v>
      </c>
      <c r="H224" s="3">
        <f t="shared" si="1"/>
        <v>0.25999999999839929</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236828.74</v>
      </c>
      <c r="D226" s="2">
        <f>'PR-RAS'!E230</f>
        <v>368967.5</v>
      </c>
      <c r="E226" s="2">
        <v>0</v>
      </c>
      <c r="F226" s="2">
        <v>0</v>
      </c>
      <c r="G226" s="3">
        <f t="shared" si="0"/>
        <v>219321.84150000001</v>
      </c>
      <c r="H226" s="3">
        <f t="shared" si="1"/>
        <v>0.76000000000931323</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19101.189999999999</v>
      </c>
      <c r="E233" s="2">
        <v>0</v>
      </c>
      <c r="F233" s="2">
        <v>0</v>
      </c>
      <c r="G233" s="3">
        <f t="shared" si="0"/>
        <v>8862.9521600000007</v>
      </c>
      <c r="H233" s="3">
        <f t="shared" si="1"/>
        <v>0.18999999999869033</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19101.189999999999</v>
      </c>
      <c r="E235" s="2">
        <v>0</v>
      </c>
      <c r="F235" s="2">
        <v>0</v>
      </c>
      <c r="G235" s="3">
        <f t="shared" si="0"/>
        <v>8939.3569200000002</v>
      </c>
      <c r="H235" s="3">
        <f t="shared" si="1"/>
        <v>0.18999999999869033</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236828.74</v>
      </c>
      <c r="D242" s="2">
        <f>'PR-RAS'!E246</f>
        <v>349866.31</v>
      </c>
      <c r="E242" s="2">
        <v>0</v>
      </c>
      <c r="F242" s="2">
        <v>0</v>
      </c>
      <c r="G242" s="3">
        <f t="shared" si="0"/>
        <v>225711.28775999998</v>
      </c>
      <c r="H242" s="3">
        <f t="shared" si="1"/>
        <v>0.57000000000698492</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236828.74</v>
      </c>
      <c r="D243" s="2">
        <f>'PR-RAS'!E247</f>
        <v>349866.31</v>
      </c>
      <c r="E243" s="2">
        <v>0</v>
      </c>
      <c r="F243" s="2">
        <v>0</v>
      </c>
      <c r="G243" s="3">
        <f t="shared" si="0"/>
        <v>226647.84912</v>
      </c>
      <c r="H243" s="3">
        <f t="shared" si="1"/>
        <v>0.57000000000698492</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135185.1</v>
      </c>
      <c r="D258" s="2">
        <f>'PR-RAS'!E262</f>
        <v>184981.50999999998</v>
      </c>
      <c r="E258" s="2">
        <v>0</v>
      </c>
      <c r="F258" s="2">
        <v>0</v>
      </c>
      <c r="G258" s="3">
        <f t="shared" si="0"/>
        <v>129823.06684</v>
      </c>
      <c r="H258" s="3">
        <f t="shared" si="1"/>
        <v>0.59000000002561137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135185.1</v>
      </c>
      <c r="D265" s="2">
        <f>'PR-RAS'!E269</f>
        <v>184981.50999999998</v>
      </c>
      <c r="E265" s="2">
        <v>0</v>
      </c>
      <c r="F265" s="2">
        <v>0</v>
      </c>
      <c r="G265" s="3">
        <f t="shared" si="0"/>
        <v>133359.10368</v>
      </c>
      <c r="H265" s="3">
        <f t="shared" si="1"/>
        <v>0.59000000002561137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118178.51</v>
      </c>
      <c r="D266" s="2">
        <f>'PR-RAS'!E270</f>
        <v>161601.24</v>
      </c>
      <c r="E266" s="2">
        <v>0</v>
      </c>
      <c r="F266" s="2">
        <v>0</v>
      </c>
      <c r="G266" s="3">
        <f t="shared" si="0"/>
        <v>116965.96235</v>
      </c>
      <c r="H266" s="3">
        <f t="shared" si="1"/>
        <v>0.72999999999592546</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17006.59</v>
      </c>
      <c r="D267" s="2">
        <f>'PR-RAS'!E271</f>
        <v>23380.27</v>
      </c>
      <c r="E267" s="2">
        <v>0</v>
      </c>
      <c r="F267" s="2">
        <v>0</v>
      </c>
      <c r="G267" s="3">
        <f t="shared" si="0"/>
        <v>16962.05658</v>
      </c>
      <c r="H267" s="3">
        <f t="shared" si="1"/>
        <v>0.68000000000029104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401628.72</v>
      </c>
      <c r="D269" s="2">
        <f>'PR-RAS'!E273</f>
        <v>408502.13</v>
      </c>
      <c r="E269" s="2">
        <v>0</v>
      </c>
      <c r="F269" s="2">
        <v>0</v>
      </c>
      <c r="G269" s="3">
        <f t="shared" si="0"/>
        <v>326593.63864000002</v>
      </c>
      <c r="H269" s="3">
        <f t="shared" si="1"/>
        <v>0.41000000003259629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183917.2</v>
      </c>
      <c r="D270" s="2">
        <f>'PR-RAS'!E274</f>
        <v>214418.09</v>
      </c>
      <c r="E270" s="2">
        <v>0</v>
      </c>
      <c r="F270" s="2">
        <v>0</v>
      </c>
      <c r="G270" s="3">
        <f t="shared" si="0"/>
        <v>164830.65922</v>
      </c>
      <c r="H270" s="3">
        <f t="shared" si="1"/>
        <v>0.29000000000814907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183917.2</v>
      </c>
      <c r="D271" s="2">
        <f>'PR-RAS'!E275</f>
        <v>214418.09</v>
      </c>
      <c r="E271" s="2">
        <v>0</v>
      </c>
      <c r="F271" s="2">
        <v>0</v>
      </c>
      <c r="G271" s="3">
        <f t="shared" si="0"/>
        <v>165443.41260000001</v>
      </c>
      <c r="H271" s="3">
        <f t="shared" si="1"/>
        <v>0.29000000000814907</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217711.52</v>
      </c>
      <c r="D274" s="2">
        <f>'PR-RAS'!E278</f>
        <v>19932.45</v>
      </c>
      <c r="E274" s="2">
        <v>0</v>
      </c>
      <c r="F274" s="2">
        <v>0</v>
      </c>
      <c r="G274" s="3">
        <f t="shared" si="0"/>
        <v>70318.362659999999</v>
      </c>
      <c r="H274" s="3">
        <f t="shared" si="1"/>
        <v>0.93000000001120497</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19783.53</v>
      </c>
      <c r="D275" s="2">
        <f>'PR-RAS'!E279</f>
        <v>19932.45</v>
      </c>
      <c r="E275" s="2">
        <v>0</v>
      </c>
      <c r="F275" s="2">
        <v>0</v>
      </c>
      <c r="G275" s="3">
        <f t="shared" ref="G275:G528" si="12">(B275/1000)*(C275*1+D275*2)</f>
        <v>16343.669820000001</v>
      </c>
      <c r="H275" s="3">
        <f t="shared" ref="H275:H528" si="13">ABS(C275-ROUND(C275,0))+ABS(D275-ROUND(D275,0))</f>
        <v>0.92000000000189175</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197927.99</v>
      </c>
      <c r="D276" s="2">
        <f>'PR-RAS'!E280</f>
        <v>0</v>
      </c>
      <c r="E276" s="2">
        <v>0</v>
      </c>
      <c r="F276" s="2">
        <v>0</v>
      </c>
      <c r="G276" s="3">
        <f t="shared" si="12"/>
        <v>54430.197250000005</v>
      </c>
      <c r="H276" s="3">
        <f t="shared" si="13"/>
        <v>1.0000000009313226E-2</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174151.59</v>
      </c>
      <c r="E285" s="2">
        <v>0</v>
      </c>
      <c r="F285" s="2">
        <v>0</v>
      </c>
      <c r="G285" s="3">
        <f t="shared" si="12"/>
        <v>98918.103119999985</v>
      </c>
      <c r="H285" s="3">
        <f t="shared" si="13"/>
        <v>0.41000000000349246</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174151.59</v>
      </c>
      <c r="E286" s="2">
        <v>0</v>
      </c>
      <c r="F286" s="2">
        <v>0</v>
      </c>
      <c r="G286" s="3">
        <f t="shared" si="12"/>
        <v>99266.406299999988</v>
      </c>
      <c r="H286" s="3">
        <f t="shared" si="13"/>
        <v>0.41000000000349246</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1883791.9200000002</v>
      </c>
      <c r="D295" s="2">
        <f>'PR-RAS'!E299</f>
        <v>2372709.4099999997</v>
      </c>
      <c r="E295" s="2">
        <v>0</v>
      </c>
      <c r="F295" s="2">
        <v>0</v>
      </c>
      <c r="G295" s="3">
        <f t="shared" si="12"/>
        <v>1948987.9575599998</v>
      </c>
      <c r="H295" s="3">
        <f t="shared" si="13"/>
        <v>0.48999999952502549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1105871.78</v>
      </c>
      <c r="D296" s="2">
        <f>'PR-RAS'!E300</f>
        <v>617770.56000000052</v>
      </c>
      <c r="E296" s="2">
        <v>0</v>
      </c>
      <c r="F296" s="2">
        <v>0</v>
      </c>
      <c r="G296" s="3">
        <f t="shared" si="12"/>
        <v>690716.80550000037</v>
      </c>
      <c r="H296" s="3">
        <f t="shared" si="13"/>
        <v>0.65999999945051968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527153.77</v>
      </c>
      <c r="D298" s="2">
        <f>'PR-RAS'!E302</f>
        <v>605926.62</v>
      </c>
      <c r="E298" s="2">
        <v>0</v>
      </c>
      <c r="F298" s="2">
        <v>0</v>
      </c>
      <c r="G298" s="3">
        <f t="shared" si="12"/>
        <v>516485.08197</v>
      </c>
      <c r="H298" s="3">
        <f t="shared" si="13"/>
        <v>0.60999999998603016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265879.95</v>
      </c>
      <c r="D300" s="2">
        <f>'PR-RAS'!E304</f>
        <v>285882.90999999997</v>
      </c>
      <c r="E300" s="2">
        <v>0</v>
      </c>
      <c r="F300" s="2">
        <v>0</v>
      </c>
      <c r="G300" s="3">
        <f t="shared" si="12"/>
        <v>250456.08523</v>
      </c>
      <c r="H300" s="3">
        <f t="shared" si="13"/>
        <v>0.14000000001396984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130017.67</v>
      </c>
      <c r="D303" s="2">
        <f>'PR-RAS'!E308</f>
        <v>110710.22</v>
      </c>
      <c r="E303" s="2">
        <v>0</v>
      </c>
      <c r="F303" s="2">
        <v>0</v>
      </c>
      <c r="G303" s="3">
        <f t="shared" si="12"/>
        <v>106134.30922</v>
      </c>
      <c r="H303" s="3">
        <f t="shared" si="13"/>
        <v>0.55000000000291038</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130017.67</v>
      </c>
      <c r="D304" s="2">
        <f>'PR-RAS'!E309</f>
        <v>110710.22</v>
      </c>
      <c r="E304" s="2">
        <v>0</v>
      </c>
      <c r="F304" s="2">
        <v>0</v>
      </c>
      <c r="G304" s="3">
        <f t="shared" si="12"/>
        <v>106485.74733</v>
      </c>
      <c r="H304" s="3">
        <f t="shared" si="13"/>
        <v>0.55000000000291038</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130017.67</v>
      </c>
      <c r="D305" s="2">
        <f>'PR-RAS'!E310</f>
        <v>110710.22</v>
      </c>
      <c r="E305" s="2">
        <v>0</v>
      </c>
      <c r="F305" s="2">
        <v>0</v>
      </c>
      <c r="G305" s="3">
        <f t="shared" si="12"/>
        <v>106837.18543999999</v>
      </c>
      <c r="H305" s="3">
        <f t="shared" si="13"/>
        <v>0.55000000000291038</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130017.67</v>
      </c>
      <c r="D306" s="2">
        <f>'PR-RAS'!E311</f>
        <v>110710.22</v>
      </c>
      <c r="E306" s="2">
        <v>0</v>
      </c>
      <c r="F306" s="2">
        <v>0</v>
      </c>
      <c r="G306" s="3">
        <f t="shared" si="12"/>
        <v>107188.62354999999</v>
      </c>
      <c r="H306" s="3">
        <f t="shared" si="13"/>
        <v>0.55000000000291038</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1090755.2</v>
      </c>
      <c r="D355" s="2">
        <f>'PR-RAS'!E360</f>
        <v>2123725.7199999997</v>
      </c>
      <c r="E355" s="2">
        <v>0</v>
      </c>
      <c r="F355" s="2">
        <v>0</v>
      </c>
      <c r="G355" s="3">
        <f t="shared" si="12"/>
        <v>1889725.1505599997</v>
      </c>
      <c r="H355" s="3">
        <f t="shared" si="13"/>
        <v>0.48000000021420419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339217.38</v>
      </c>
      <c r="D356" s="2">
        <f>'PR-RAS'!E361</f>
        <v>4339.4399999999996</v>
      </c>
      <c r="E356" s="2">
        <v>0</v>
      </c>
      <c r="F356" s="2">
        <v>0</v>
      </c>
      <c r="G356" s="3">
        <f t="shared" si="12"/>
        <v>123503.17229999999</v>
      </c>
      <c r="H356" s="3">
        <f t="shared" si="13"/>
        <v>0.82000000000425644</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333029.88</v>
      </c>
      <c r="D357" s="2">
        <f>'PR-RAS'!E362</f>
        <v>4339.4399999999996</v>
      </c>
      <c r="E357" s="2">
        <v>0</v>
      </c>
      <c r="F357" s="2">
        <v>0</v>
      </c>
      <c r="G357" s="3">
        <f t="shared" si="12"/>
        <v>121648.31856</v>
      </c>
      <c r="H357" s="3">
        <f t="shared" si="13"/>
        <v>0.55999999999494321</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333029.88</v>
      </c>
      <c r="D358" s="2">
        <f>'PR-RAS'!E363</f>
        <v>4339.4399999999996</v>
      </c>
      <c r="E358" s="2">
        <v>0</v>
      </c>
      <c r="F358" s="2">
        <v>0</v>
      </c>
      <c r="G358" s="3">
        <f t="shared" si="12"/>
        <v>121990.02731999999</v>
      </c>
      <c r="H358" s="3">
        <f t="shared" si="13"/>
        <v>0.55999999999494321</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6187.5</v>
      </c>
      <c r="D361" s="2">
        <f>'PR-RAS'!E366</f>
        <v>0</v>
      </c>
      <c r="E361" s="2">
        <v>0</v>
      </c>
      <c r="F361" s="2">
        <v>0</v>
      </c>
      <c r="G361" s="3">
        <f t="shared" si="12"/>
        <v>2227.5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6187.5</v>
      </c>
      <c r="D367" s="2">
        <f>'PR-RAS'!E372</f>
        <v>0</v>
      </c>
      <c r="E367" s="2">
        <v>0</v>
      </c>
      <c r="F367" s="2">
        <v>0</v>
      </c>
      <c r="G367" s="3">
        <f t="shared" si="12"/>
        <v>2264.625</v>
      </c>
      <c r="H367" s="3">
        <f t="shared" si="13"/>
        <v>0.5</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630378.23999999999</v>
      </c>
      <c r="D368" s="2">
        <f>'PR-RAS'!E373</f>
        <v>2013033.66</v>
      </c>
      <c r="E368" s="2">
        <v>0</v>
      </c>
      <c r="F368" s="2">
        <v>0</v>
      </c>
      <c r="G368" s="3">
        <f t="shared" si="12"/>
        <v>1708915.5205199998</v>
      </c>
      <c r="H368" s="3">
        <f t="shared" si="13"/>
        <v>0.58000000007450581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621060.5</v>
      </c>
      <c r="D369" s="2">
        <f>'PR-RAS'!E374</f>
        <v>1984030.98</v>
      </c>
      <c r="E369" s="2">
        <v>0</v>
      </c>
      <c r="F369" s="2">
        <v>0</v>
      </c>
      <c r="G369" s="3">
        <f t="shared" si="12"/>
        <v>1688797.06528</v>
      </c>
      <c r="H369" s="3">
        <f t="shared" si="13"/>
        <v>0.52000000001862645</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321989.88</v>
      </c>
      <c r="D371" s="2">
        <f>'PR-RAS'!E376</f>
        <v>1441443.24</v>
      </c>
      <c r="E371" s="2">
        <v>0</v>
      </c>
      <c r="F371" s="2">
        <v>0</v>
      </c>
      <c r="G371" s="3">
        <f t="shared" si="12"/>
        <v>1185804.2531999999</v>
      </c>
      <c r="H371" s="3">
        <f t="shared" si="13"/>
        <v>0.35999999998603016</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235807.99</v>
      </c>
      <c r="D372" s="2">
        <f>'PR-RAS'!E377</f>
        <v>407848.73</v>
      </c>
      <c r="E372" s="2">
        <v>0</v>
      </c>
      <c r="F372" s="2">
        <v>0</v>
      </c>
      <c r="G372" s="3">
        <f t="shared" si="12"/>
        <v>390108.52194999997</v>
      </c>
      <c r="H372" s="3">
        <f t="shared" si="13"/>
        <v>0.28000000002793968</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63262.63</v>
      </c>
      <c r="D373" s="2">
        <f>'PR-RAS'!E378</f>
        <v>134739.01</v>
      </c>
      <c r="E373" s="2">
        <v>0</v>
      </c>
      <c r="F373" s="2">
        <v>0</v>
      </c>
      <c r="G373" s="3">
        <f t="shared" si="12"/>
        <v>123779.5218</v>
      </c>
      <c r="H373" s="3">
        <f t="shared" si="13"/>
        <v>0.38000000001193257</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9077.5499999999993</v>
      </c>
      <c r="D374" s="2">
        <f>'PR-RAS'!E379</f>
        <v>23813</v>
      </c>
      <c r="E374" s="2">
        <v>0</v>
      </c>
      <c r="F374" s="2">
        <v>0</v>
      </c>
      <c r="G374" s="3">
        <f t="shared" si="12"/>
        <v>21150.424150000003</v>
      </c>
      <c r="H374" s="3">
        <f t="shared" si="13"/>
        <v>0.4500000000007276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1612.15</v>
      </c>
      <c r="D375" s="2">
        <f>'PR-RAS'!E380</f>
        <v>9433.2800000000007</v>
      </c>
      <c r="E375" s="2">
        <v>0</v>
      </c>
      <c r="F375" s="2">
        <v>0</v>
      </c>
      <c r="G375" s="3">
        <f t="shared" si="12"/>
        <v>7659.0375400000012</v>
      </c>
      <c r="H375" s="3">
        <f t="shared" si="13"/>
        <v>0.43000000000074579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91.38</v>
      </c>
      <c r="D376" s="2">
        <f>'PR-RAS'!E381</f>
        <v>632</v>
      </c>
      <c r="E376" s="2">
        <v>0</v>
      </c>
      <c r="F376" s="2">
        <v>0</v>
      </c>
      <c r="G376" s="3">
        <f t="shared" si="12"/>
        <v>508.26750000000004</v>
      </c>
      <c r="H376" s="3">
        <f t="shared" si="13"/>
        <v>0.37999999999999545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1216.49</v>
      </c>
      <c r="D377" s="2">
        <f>'PR-RAS'!E382</f>
        <v>624.96</v>
      </c>
      <c r="E377" s="2">
        <v>0</v>
      </c>
      <c r="F377" s="2">
        <v>0</v>
      </c>
      <c r="G377" s="3">
        <f t="shared" si="12"/>
        <v>927.37015999999994</v>
      </c>
      <c r="H377" s="3">
        <f t="shared" si="13"/>
        <v>0.52999999999997272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2111.9899999999998</v>
      </c>
      <c r="D380" s="2">
        <f>'PR-RAS'!E385</f>
        <v>885.26</v>
      </c>
      <c r="E380" s="2">
        <v>0</v>
      </c>
      <c r="F380" s="2">
        <v>0</v>
      </c>
      <c r="G380" s="3">
        <f t="shared" si="12"/>
        <v>1471.47129</v>
      </c>
      <c r="H380" s="3">
        <f t="shared" si="13"/>
        <v>0.27000000000020918</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4045.54</v>
      </c>
      <c r="D381" s="2">
        <f>'PR-RAS'!E386</f>
        <v>12237.5</v>
      </c>
      <c r="E381" s="2">
        <v>0</v>
      </c>
      <c r="F381" s="2">
        <v>0</v>
      </c>
      <c r="G381" s="3">
        <f t="shared" si="12"/>
        <v>10837.805200000001</v>
      </c>
      <c r="H381" s="3">
        <f t="shared" si="13"/>
        <v>0.96000000000003638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1985.93</v>
      </c>
      <c r="E388" s="2">
        <v>0</v>
      </c>
      <c r="F388" s="2">
        <v>0</v>
      </c>
      <c r="G388" s="3">
        <f t="shared" si="12"/>
        <v>1537.1098200000001</v>
      </c>
      <c r="H388" s="3">
        <f t="shared" si="13"/>
        <v>6.9999999999936335E-2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1985.93</v>
      </c>
      <c r="E389" s="2">
        <v>0</v>
      </c>
      <c r="F389" s="2">
        <v>0</v>
      </c>
      <c r="G389" s="3">
        <f t="shared" si="12"/>
        <v>1541.08168</v>
      </c>
      <c r="H389" s="3">
        <f t="shared" si="13"/>
        <v>6.9999999999936335E-2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240.19</v>
      </c>
      <c r="D396" s="2">
        <f>'PR-RAS'!E401</f>
        <v>3203.75</v>
      </c>
      <c r="E396" s="2">
        <v>0</v>
      </c>
      <c r="F396" s="2">
        <v>0</v>
      </c>
      <c r="G396" s="3">
        <f t="shared" si="12"/>
        <v>2625.8375499999997</v>
      </c>
      <c r="H396" s="3">
        <f t="shared" si="13"/>
        <v>0.43999999999999773</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240.19</v>
      </c>
      <c r="D398" s="2">
        <f>'PR-RAS'!E403</f>
        <v>3203.75</v>
      </c>
      <c r="E398" s="2">
        <v>0</v>
      </c>
      <c r="F398" s="2">
        <v>0</v>
      </c>
      <c r="G398" s="3">
        <f t="shared" si="12"/>
        <v>2639.1329299999998</v>
      </c>
      <c r="H398" s="3">
        <f t="shared" si="13"/>
        <v>0.43999999999999773</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121159.58</v>
      </c>
      <c r="D407" s="2">
        <f>'PR-RAS'!E412</f>
        <v>106352.62</v>
      </c>
      <c r="E407" s="2">
        <v>0</v>
      </c>
      <c r="F407" s="2">
        <v>0</v>
      </c>
      <c r="G407" s="3">
        <f t="shared" si="12"/>
        <v>135549.11692</v>
      </c>
      <c r="H407" s="3">
        <f t="shared" si="13"/>
        <v>0.80000000000291038</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121159.58</v>
      </c>
      <c r="D408" s="2">
        <f>'PR-RAS'!E413</f>
        <v>106352.62</v>
      </c>
      <c r="E408" s="2">
        <v>0</v>
      </c>
      <c r="F408" s="2">
        <v>0</v>
      </c>
      <c r="G408" s="3">
        <f t="shared" si="12"/>
        <v>135882.98173999999</v>
      </c>
      <c r="H408" s="3">
        <f t="shared" si="13"/>
        <v>0.80000000000291038</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960737.52999999991</v>
      </c>
      <c r="D413" s="2">
        <f>'PR-RAS'!E418</f>
        <v>2013015.4999999998</v>
      </c>
      <c r="E413" s="2">
        <v>0</v>
      </c>
      <c r="F413" s="2">
        <v>0</v>
      </c>
      <c r="G413" s="3">
        <f t="shared" si="12"/>
        <v>2054548.6343599996</v>
      </c>
      <c r="H413" s="3">
        <f t="shared" si="13"/>
        <v>0.97000000032130629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136198.13</v>
      </c>
      <c r="D416" s="2">
        <f>'PR-RAS'!E421</f>
        <v>29815.8</v>
      </c>
      <c r="E416" s="2">
        <v>0</v>
      </c>
      <c r="F416" s="2">
        <v>0</v>
      </c>
      <c r="G416" s="3">
        <f t="shared" si="12"/>
        <v>81269.337950000001</v>
      </c>
      <c r="H416" s="3">
        <f t="shared" si="13"/>
        <v>0.33000000000538421</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3119681.37</v>
      </c>
      <c r="D417" s="2">
        <f>'PR-RAS'!E422</f>
        <v>3101190.1900000004</v>
      </c>
      <c r="E417" s="2">
        <v>0</v>
      </c>
      <c r="F417" s="2">
        <v>0</v>
      </c>
      <c r="G417" s="3">
        <f t="shared" si="12"/>
        <v>3877977.6879999996</v>
      </c>
      <c r="H417" s="3">
        <f t="shared" si="13"/>
        <v>0.56000000052154064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2974547.12</v>
      </c>
      <c r="D418" s="2">
        <f>'PR-RAS'!E423</f>
        <v>4496435.129999999</v>
      </c>
      <c r="E418" s="2">
        <v>0</v>
      </c>
      <c r="F418" s="2">
        <v>0</v>
      </c>
      <c r="G418" s="3">
        <f t="shared" si="12"/>
        <v>4990413.0474599991</v>
      </c>
      <c r="H418" s="3">
        <f t="shared" si="13"/>
        <v>0.24999999906867743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145134.25</v>
      </c>
      <c r="D419" s="2">
        <f>'PR-RAS'!E424</f>
        <v>0</v>
      </c>
      <c r="E419" s="2">
        <v>0</v>
      </c>
      <c r="F419" s="2">
        <v>0</v>
      </c>
      <c r="G419" s="3">
        <f t="shared" si="12"/>
        <v>60666.116499999996</v>
      </c>
      <c r="H419" s="3">
        <f t="shared" si="13"/>
        <v>0.25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1395244.9399999985</v>
      </c>
      <c r="E420" s="2">
        <v>0</v>
      </c>
      <c r="F420" s="2">
        <v>0</v>
      </c>
      <c r="G420" s="3">
        <f t="shared" si="12"/>
        <v>1169215.2597199988</v>
      </c>
      <c r="H420" s="3">
        <f t="shared" si="13"/>
        <v>6.0000001452863216E-2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527153.77</v>
      </c>
      <c r="D421" s="2">
        <f>'PR-RAS'!E426</f>
        <v>605926.62</v>
      </c>
      <c r="E421" s="2">
        <v>0</v>
      </c>
      <c r="F421" s="2">
        <v>0</v>
      </c>
      <c r="G421" s="3">
        <f t="shared" si="12"/>
        <v>730382.94420000003</v>
      </c>
      <c r="H421" s="3">
        <f t="shared" si="13"/>
        <v>0.60999999998603016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402078.08</v>
      </c>
      <c r="D423" s="2">
        <f>'PR-RAS'!E428</f>
        <v>315698.70999999996</v>
      </c>
      <c r="E423" s="2">
        <v>0</v>
      </c>
      <c r="F423" s="2">
        <v>0</v>
      </c>
      <c r="G423" s="3">
        <f t="shared" si="12"/>
        <v>436126.66099999996</v>
      </c>
      <c r="H423" s="3">
        <f t="shared" si="13"/>
        <v>0.37000000005355105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806990.28</v>
      </c>
      <c r="E424" s="2">
        <v>0</v>
      </c>
      <c r="F424" s="2">
        <v>0</v>
      </c>
      <c r="G424" s="3">
        <f t="shared" si="12"/>
        <v>682713.77688000002</v>
      </c>
      <c r="H424" s="3">
        <f t="shared" si="13"/>
        <v>0.28000000002793968</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806990.28</v>
      </c>
      <c r="E485" s="2">
        <v>0</v>
      </c>
      <c r="F485" s="2">
        <v>0</v>
      </c>
      <c r="G485" s="3">
        <f t="shared" si="12"/>
        <v>781166.59103999997</v>
      </c>
      <c r="H485" s="3">
        <f t="shared" si="13"/>
        <v>0.28000000002793968</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806990.28</v>
      </c>
      <c r="E491" s="2">
        <v>0</v>
      </c>
      <c r="F491" s="2">
        <v>0</v>
      </c>
      <c r="G491" s="3">
        <f t="shared" si="12"/>
        <v>790850.47440000006</v>
      </c>
      <c r="H491" s="3">
        <f t="shared" si="13"/>
        <v>0.28000000002793968</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806990.28</v>
      </c>
      <c r="E492" s="2">
        <v>0</v>
      </c>
      <c r="F492" s="2">
        <v>0</v>
      </c>
      <c r="G492" s="3">
        <f t="shared" si="12"/>
        <v>792464.45496</v>
      </c>
      <c r="H492" s="3">
        <f t="shared" si="13"/>
        <v>0.28000000002793968</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66361.399999999994</v>
      </c>
      <c r="D529" s="2">
        <f>'PR-RAS'!E535</f>
        <v>66361.399999999994</v>
      </c>
      <c r="E529" s="2">
        <v>0</v>
      </c>
      <c r="F529" s="2">
        <v>0</v>
      </c>
      <c r="G529" s="3">
        <f t="shared" ref="G529:G836" si="14">(B529/1000)*(C529*1+D529*2)</f>
        <v>105116.45759999999</v>
      </c>
      <c r="H529" s="3">
        <f t="shared" ref="H529:H836" si="15">ABS(C529-ROUND(C529,0))+ABS(D529-ROUND(D529,0))</f>
        <v>0.79999999998835847</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66361.399999999994</v>
      </c>
      <c r="D591" s="2">
        <f>'PR-RAS'!E597</f>
        <v>66361.399999999994</v>
      </c>
      <c r="E591" s="2">
        <v>0</v>
      </c>
      <c r="F591" s="2">
        <v>0</v>
      </c>
      <c r="G591" s="3">
        <f t="shared" si="14"/>
        <v>117459.67799999999</v>
      </c>
      <c r="H591" s="3">
        <f t="shared" si="15"/>
        <v>0.79999999998835847</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66361.399999999994</v>
      </c>
      <c r="D597" s="2">
        <f>'PR-RAS'!E603</f>
        <v>66361.399999999994</v>
      </c>
      <c r="E597" s="2">
        <v>0</v>
      </c>
      <c r="F597" s="2">
        <v>0</v>
      </c>
      <c r="G597" s="3">
        <f t="shared" si="14"/>
        <v>118654.18319999998</v>
      </c>
      <c r="H597" s="3">
        <f t="shared" si="15"/>
        <v>0.79999999998835847</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66361.399999999994</v>
      </c>
      <c r="D598" s="2">
        <f>'PR-RAS'!E604</f>
        <v>66361.399999999994</v>
      </c>
      <c r="E598" s="2">
        <v>0</v>
      </c>
      <c r="F598" s="2">
        <v>0</v>
      </c>
      <c r="G598" s="3">
        <f t="shared" si="14"/>
        <v>118853.26739999998</v>
      </c>
      <c r="H598" s="3">
        <f t="shared" si="15"/>
        <v>0.79999999998835847</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740628.88</v>
      </c>
      <c r="E633" s="2">
        <v>0</v>
      </c>
      <c r="F633" s="2">
        <v>0</v>
      </c>
      <c r="G633" s="3">
        <f t="shared" si="14"/>
        <v>936154.90431999997</v>
      </c>
      <c r="H633" s="3">
        <f t="shared" si="15"/>
        <v>0.11999999999534339</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66361.399999999994</v>
      </c>
      <c r="D634" s="2">
        <f>'PR-RAS'!E640</f>
        <v>0</v>
      </c>
      <c r="E634" s="2">
        <v>0</v>
      </c>
      <c r="F634" s="2">
        <v>0</v>
      </c>
      <c r="G634" s="3">
        <f t="shared" si="14"/>
        <v>42006.766199999998</v>
      </c>
      <c r="H634" s="3">
        <f t="shared" si="15"/>
        <v>0.39999999999417923</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3119681.37</v>
      </c>
      <c r="D637" s="2">
        <f>'PR-RAS'!E643</f>
        <v>3908180.4700000007</v>
      </c>
      <c r="E637" s="2">
        <v>0</v>
      </c>
      <c r="F637" s="2">
        <v>0</v>
      </c>
      <c r="G637" s="3">
        <f t="shared" si="14"/>
        <v>6955322.9091600012</v>
      </c>
      <c r="H637" s="3">
        <f t="shared" si="15"/>
        <v>0.84000000078231096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3040908.52</v>
      </c>
      <c r="D638" s="2">
        <f>'PR-RAS'!E644</f>
        <v>4562796.5299999993</v>
      </c>
      <c r="E638" s="2">
        <v>0</v>
      </c>
      <c r="F638" s="2">
        <v>0</v>
      </c>
      <c r="G638" s="3">
        <f t="shared" si="14"/>
        <v>7750061.5064599989</v>
      </c>
      <c r="H638" s="3">
        <f t="shared" si="15"/>
        <v>0.9500000006519258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78772.850000000093</v>
      </c>
      <c r="D639" s="2">
        <f>'PR-RAS'!E645</f>
        <v>0</v>
      </c>
      <c r="E639" s="2">
        <v>0</v>
      </c>
      <c r="F639" s="2">
        <v>0</v>
      </c>
      <c r="G639" s="3">
        <f t="shared" si="14"/>
        <v>50257.078300000059</v>
      </c>
      <c r="H639" s="3">
        <f t="shared" si="15"/>
        <v>0.14999999990686774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654616.05999999866</v>
      </c>
      <c r="E640" s="2">
        <v>0</v>
      </c>
      <c r="F640" s="2">
        <v>0</v>
      </c>
      <c r="G640" s="3">
        <f t="shared" si="14"/>
        <v>836599.32467999833</v>
      </c>
      <c r="H640" s="3">
        <f t="shared" si="15"/>
        <v>5.9999998658895493E-2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527153.77</v>
      </c>
      <c r="D641" s="2">
        <f>'PR-RAS'!E647</f>
        <v>605926.62</v>
      </c>
      <c r="E641" s="2">
        <v>0</v>
      </c>
      <c r="F641" s="2">
        <v>0</v>
      </c>
      <c r="G641" s="3">
        <f t="shared" si="14"/>
        <v>1112964.4864000001</v>
      </c>
      <c r="H641" s="3">
        <f t="shared" si="15"/>
        <v>0.60999999998603016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605926.62000000011</v>
      </c>
      <c r="D643" s="2">
        <f>'PR-RAS'!E649</f>
        <v>0</v>
      </c>
      <c r="E643" s="2">
        <v>0</v>
      </c>
      <c r="F643" s="2">
        <v>0</v>
      </c>
      <c r="G643" s="3">
        <f t="shared" si="14"/>
        <v>389004.89004000009</v>
      </c>
      <c r="H643" s="3">
        <f t="shared" si="15"/>
        <v>0.37999999988824129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48689.439999998664</v>
      </c>
      <c r="E644" s="2">
        <v>0</v>
      </c>
      <c r="F644" s="2">
        <v>0</v>
      </c>
      <c r="G644" s="3">
        <f t="shared" si="14"/>
        <v>62614.619839998282</v>
      </c>
      <c r="H644" s="3">
        <f t="shared" si="15"/>
        <v>0.43999999866355211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3900.16</v>
      </c>
      <c r="D645" s="2">
        <f>'PR-RAS'!E651</f>
        <v>4330.26</v>
      </c>
      <c r="E645" s="2">
        <v>0</v>
      </c>
      <c r="F645" s="2">
        <v>0</v>
      </c>
      <c r="G645" s="3">
        <f t="shared" si="14"/>
        <v>8089.0779200000006</v>
      </c>
      <c r="H645" s="3">
        <f t="shared" si="15"/>
        <v>0.42000000000007276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712788.03</v>
      </c>
      <c r="D646" s="2">
        <f>'PR-RAS'!E653</f>
        <v>1205509.1499999999</v>
      </c>
      <c r="E646" s="2">
        <v>0</v>
      </c>
      <c r="F646" s="2">
        <v>0</v>
      </c>
      <c r="G646" s="3">
        <f t="shared" si="14"/>
        <v>2014855.0828500001</v>
      </c>
      <c r="H646" s="3">
        <f t="shared" si="15"/>
        <v>0.17999999993480742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3789244.27</v>
      </c>
      <c r="D647" s="2">
        <f>'PR-RAS'!E654</f>
        <v>4407055.76</v>
      </c>
      <c r="E647" s="2">
        <v>0</v>
      </c>
      <c r="F647" s="2">
        <v>0</v>
      </c>
      <c r="G647" s="3">
        <f t="shared" si="14"/>
        <v>8141767.8403399996</v>
      </c>
      <c r="H647" s="3">
        <f t="shared" si="15"/>
        <v>0.51000000024214387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3296523.15</v>
      </c>
      <c r="D648" s="2">
        <f>'PR-RAS'!E655</f>
        <v>5262988.63</v>
      </c>
      <c r="E648" s="2">
        <v>0</v>
      </c>
      <c r="F648" s="2">
        <v>0</v>
      </c>
      <c r="G648" s="3">
        <f t="shared" si="14"/>
        <v>8943157.7652700003</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1205509.1499999999</v>
      </c>
      <c r="D649" s="2">
        <f>'PR-RAS'!E656</f>
        <v>349576.28000000026</v>
      </c>
      <c r="E649" s="2">
        <v>0</v>
      </c>
      <c r="F649" s="2">
        <v>0</v>
      </c>
      <c r="G649" s="3">
        <f t="shared" si="14"/>
        <v>1234220.7880800003</v>
      </c>
      <c r="H649" s="3">
        <f t="shared" si="15"/>
        <v>0.43000000016763806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7</v>
      </c>
      <c r="D650" s="2">
        <f>'PR-RAS'!E657</f>
        <v>8</v>
      </c>
      <c r="E650" s="2">
        <v>0</v>
      </c>
      <c r="F650" s="2">
        <v>0</v>
      </c>
      <c r="G650" s="3">
        <f t="shared" si="14"/>
        <v>14.927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6</v>
      </c>
      <c r="D652" s="2">
        <f>'PR-RAS'!E659</f>
        <v>8</v>
      </c>
      <c r="E652" s="2">
        <v>0</v>
      </c>
      <c r="F652" s="2">
        <v>0</v>
      </c>
      <c r="G652" s="3">
        <f t="shared" si="14"/>
        <v>14.322000000000001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186273.78</v>
      </c>
      <c r="D655" s="2">
        <f>'PR-RAS'!E662</f>
        <v>193118.94</v>
      </c>
      <c r="E655" s="2">
        <v>0</v>
      </c>
      <c r="F655" s="2">
        <v>0</v>
      </c>
      <c r="G655" s="3">
        <f t="shared" si="14"/>
        <v>374422.62564000004</v>
      </c>
      <c r="H655" s="3">
        <f t="shared" si="15"/>
        <v>0.27999999999883585</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161340.60999999999</v>
      </c>
      <c r="E656" s="2">
        <v>0</v>
      </c>
      <c r="F656" s="2">
        <v>0</v>
      </c>
      <c r="G656" s="3">
        <f t="shared" ref="G656:G657" si="16">(B656/1000)*(C656*1+D656*2)</f>
        <v>211356.1991</v>
      </c>
      <c r="H656" s="3">
        <f t="shared" ref="H656:H657" si="17">ABS(C656-ROUND(C656,0))+ABS(D656-ROUND(D656,0))</f>
        <v>0.39000000001396984</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171067.5</v>
      </c>
      <c r="D657" s="2">
        <f>'PR-RAS'!E664</f>
        <v>106263.08</v>
      </c>
      <c r="E657" s="2">
        <v>0</v>
      </c>
      <c r="F657" s="2">
        <v>0</v>
      </c>
      <c r="G657" s="3">
        <f t="shared" si="16"/>
        <v>251637.44096000004</v>
      </c>
      <c r="H657" s="3">
        <f t="shared" si="17"/>
        <v>0.58000000000174623</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2655</v>
      </c>
      <c r="E662" s="2">
        <v>0</v>
      </c>
      <c r="F662" s="2">
        <v>0</v>
      </c>
      <c r="G662" s="3">
        <f t="shared" si="14"/>
        <v>3509.9100000000003</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44945.38</v>
      </c>
      <c r="D663" s="2">
        <f>'PR-RAS'!E670</f>
        <v>6000</v>
      </c>
      <c r="E663" s="2">
        <v>0</v>
      </c>
      <c r="F663" s="2">
        <v>0</v>
      </c>
      <c r="G663" s="3">
        <f t="shared" si="14"/>
        <v>37697.841560000001</v>
      </c>
      <c r="H663" s="3">
        <f t="shared" si="15"/>
        <v>0.37999999999738066</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36590.400000000001</v>
      </c>
      <c r="E664" s="2">
        <v>0</v>
      </c>
      <c r="F664" s="2">
        <v>0</v>
      </c>
      <c r="G664" s="3">
        <f t="shared" si="14"/>
        <v>48518.870400000007</v>
      </c>
      <c r="H664" s="3">
        <f t="shared" si="15"/>
        <v>0.40000000000145519</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215352.5</v>
      </c>
      <c r="D666" s="2">
        <f>'PR-RAS'!E673</f>
        <v>292500</v>
      </c>
      <c r="E666" s="2">
        <v>0</v>
      </c>
      <c r="F666" s="2">
        <v>0</v>
      </c>
      <c r="G666" s="3">
        <f t="shared" si="14"/>
        <v>532234.41249999998</v>
      </c>
      <c r="H666" s="3">
        <f t="shared" si="15"/>
        <v>0.5</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54500</v>
      </c>
      <c r="D667" s="2">
        <f>'PR-RAS'!E674</f>
        <v>34941.96</v>
      </c>
      <c r="E667" s="2">
        <v>0</v>
      </c>
      <c r="F667" s="2">
        <v>0</v>
      </c>
      <c r="G667" s="3">
        <f t="shared" si="14"/>
        <v>82839.690719999999</v>
      </c>
      <c r="H667" s="3">
        <f t="shared" si="15"/>
        <v>4.0000000000873115E-2</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1000</v>
      </c>
      <c r="D676" s="2">
        <f>'PR-RAS'!E683</f>
        <v>1400</v>
      </c>
      <c r="E676" s="2">
        <v>0</v>
      </c>
      <c r="F676" s="2">
        <v>0</v>
      </c>
      <c r="G676" s="3">
        <f t="shared" si="14"/>
        <v>2565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272347.5</v>
      </c>
      <c r="D699" s="2">
        <f>'PR-RAS'!E706</f>
        <v>320259.34999999998</v>
      </c>
      <c r="E699" s="2">
        <v>0</v>
      </c>
      <c r="F699" s="2">
        <v>0</v>
      </c>
      <c r="G699" s="3">
        <f t="shared" si="14"/>
        <v>637180.60759999987</v>
      </c>
      <c r="H699" s="3">
        <f t="shared" si="15"/>
        <v>0.84999999997671694</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135358.41</v>
      </c>
      <c r="D715" s="2">
        <f>'PR-RAS'!E722</f>
        <v>142741.82999999999</v>
      </c>
      <c r="E715" s="2">
        <v>0</v>
      </c>
      <c r="F715" s="2">
        <v>0</v>
      </c>
      <c r="G715" s="3">
        <f t="shared" ref="G715:G716" si="22">(B715/1000)*(C715*1+D715*2)</f>
        <v>300481.23797999998</v>
      </c>
      <c r="H715" s="3">
        <f t="shared" ref="H715:H716" si="23">ABS(C715-ROUND(C715,0))+ABS(D715-ROUND(D715,0))</f>
        <v>0.58000000001629815</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7081.13</v>
      </c>
      <c r="E719" s="2">
        <v>0</v>
      </c>
      <c r="F719" s="2">
        <v>0</v>
      </c>
      <c r="G719" s="3">
        <f t="shared" si="14"/>
        <v>10168.50268</v>
      </c>
      <c r="H719" s="3">
        <f t="shared" si="15"/>
        <v>0.13000000000010914</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1438.56</v>
      </c>
      <c r="D727" s="2">
        <f>'PR-RAS'!E734</f>
        <v>1505.36</v>
      </c>
      <c r="E727" s="2">
        <v>0</v>
      </c>
      <c r="F727" s="2">
        <v>0</v>
      </c>
      <c r="G727" s="3">
        <f t="shared" si="14"/>
        <v>3230.1772799999999</v>
      </c>
      <c r="H727" s="3">
        <f t="shared" si="15"/>
        <v>0.79999999999995453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177.52</v>
      </c>
      <c r="D729" s="2">
        <f>'PR-RAS'!E736</f>
        <v>52.88</v>
      </c>
      <c r="E729" s="2">
        <v>0</v>
      </c>
      <c r="F729" s="2">
        <v>0</v>
      </c>
      <c r="G729" s="3">
        <f t="shared" si="14"/>
        <v>206.22784000000001</v>
      </c>
      <c r="H729" s="3">
        <f t="shared" si="15"/>
        <v>0.59999999999998721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12655.61</v>
      </c>
      <c r="D730" s="2">
        <f>'PR-RAS'!E737</f>
        <v>5990.85</v>
      </c>
      <c r="E730" s="2">
        <v>0</v>
      </c>
      <c r="F730" s="2">
        <v>0</v>
      </c>
      <c r="G730" s="3">
        <f t="shared" si="14"/>
        <v>17960.598990000002</v>
      </c>
      <c r="H730" s="3">
        <f t="shared" si="15"/>
        <v>0.53999999999905413</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8497.5400000000009</v>
      </c>
      <c r="D731" s="2">
        <f>'PR-RAS'!E738</f>
        <v>6785.62</v>
      </c>
      <c r="E731" s="2">
        <v>0</v>
      </c>
      <c r="F731" s="2">
        <v>0</v>
      </c>
      <c r="G731" s="3">
        <f t="shared" si="14"/>
        <v>16110.209399999998</v>
      </c>
      <c r="H731" s="3">
        <f t="shared" si="15"/>
        <v>0.83999999999923602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2735.83</v>
      </c>
      <c r="D732" s="2">
        <f>'PR-RAS'!E739</f>
        <v>1173.51</v>
      </c>
      <c r="E732" s="2">
        <v>0</v>
      </c>
      <c r="F732" s="2">
        <v>0</v>
      </c>
      <c r="G732" s="3">
        <f t="shared" si="14"/>
        <v>3715.5633500000004</v>
      </c>
      <c r="H732" s="3">
        <f t="shared" si="15"/>
        <v>0.66000000000008185</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9630.6</v>
      </c>
      <c r="D734" s="2">
        <f>'PR-RAS'!E741</f>
        <v>15083.85</v>
      </c>
      <c r="E734" s="2">
        <v>0</v>
      </c>
      <c r="F734" s="2">
        <v>0</v>
      </c>
      <c r="G734" s="3">
        <f t="shared" si="14"/>
        <v>29172.153900000001</v>
      </c>
      <c r="H734" s="3">
        <f t="shared" si="15"/>
        <v>0.5499999999992724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6896.93</v>
      </c>
      <c r="D750" s="2">
        <f>'PR-RAS'!E757</f>
        <v>9077.84</v>
      </c>
      <c r="E750" s="2">
        <v>0</v>
      </c>
      <c r="F750" s="2">
        <v>0</v>
      </c>
      <c r="G750" s="3">
        <f t="shared" si="14"/>
        <v>18764.404890000002</v>
      </c>
      <c r="H750" s="3">
        <f t="shared" si="15"/>
        <v>0.22999999999956344</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17778.740000000002</v>
      </c>
      <c r="D771" s="2">
        <f>'PR-RAS'!E778</f>
        <v>0</v>
      </c>
      <c r="E771" s="2">
        <v>0</v>
      </c>
      <c r="F771" s="2">
        <v>0</v>
      </c>
      <c r="G771" s="3">
        <f t="shared" si="14"/>
        <v>13689.629800000002</v>
      </c>
      <c r="H771" s="3">
        <f t="shared" si="15"/>
        <v>0.25999999999839929</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19101.189999999999</v>
      </c>
      <c r="E781" s="2">
        <v>0</v>
      </c>
      <c r="F781" s="2">
        <v>0</v>
      </c>
      <c r="G781" s="3">
        <f t="shared" si="14"/>
        <v>29797.856400000001</v>
      </c>
      <c r="H781" s="3">
        <f t="shared" si="15"/>
        <v>0.18999999999869033</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1500</v>
      </c>
      <c r="D836" s="2">
        <f>'PR-RAS'!E843</f>
        <v>2000</v>
      </c>
      <c r="E836" s="2">
        <v>0</v>
      </c>
      <c r="F836" s="2">
        <v>0</v>
      </c>
      <c r="G836" s="3">
        <f t="shared" si="14"/>
        <v>4592.5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453.6</v>
      </c>
      <c r="D837" s="2">
        <f>'PR-RAS'!E844</f>
        <v>11210</v>
      </c>
      <c r="E837" s="2">
        <v>0</v>
      </c>
      <c r="F837" s="2">
        <v>0</v>
      </c>
      <c r="G837" s="3">
        <f t="shared" ref="G837:G1010" si="34">(B837/1000)*(C837*1+D837*2)</f>
        <v>19122.329599999997</v>
      </c>
      <c r="H837" s="3">
        <f t="shared" ref="H837:H1095" si="35">ABS(C837-ROUND(C837,0))+ABS(D837-ROUND(D837,0))</f>
        <v>0.39999999999997726</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53850</v>
      </c>
      <c r="D839" s="2">
        <f>'PR-RAS'!E846</f>
        <v>59550</v>
      </c>
      <c r="E839" s="2">
        <v>0</v>
      </c>
      <c r="F839" s="2">
        <v>0</v>
      </c>
      <c r="G839" s="3">
        <f t="shared" si="34"/>
        <v>144932.1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16086.91</v>
      </c>
      <c r="D841" s="2">
        <f>'PR-RAS'!E848</f>
        <v>16500</v>
      </c>
      <c r="E841" s="2">
        <v>0</v>
      </c>
      <c r="F841" s="2">
        <v>0</v>
      </c>
      <c r="G841" s="3">
        <f t="shared" si="34"/>
        <v>41233.004399999998</v>
      </c>
      <c r="H841" s="3">
        <f t="shared" si="35"/>
        <v>9.0000000000145519E-2</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46288</v>
      </c>
      <c r="D843" s="2">
        <f>'PR-RAS'!E850</f>
        <v>72341.240000000005</v>
      </c>
      <c r="E843" s="2">
        <v>0</v>
      </c>
      <c r="F843" s="2">
        <v>0</v>
      </c>
      <c r="G843" s="3">
        <f t="shared" si="34"/>
        <v>160797.14416</v>
      </c>
      <c r="H843" s="3">
        <f t="shared" si="35"/>
        <v>0.24000000000523869</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28.09</v>
      </c>
      <c r="D844" s="2">
        <f>'PR-RAS'!E851</f>
        <v>29.64</v>
      </c>
      <c r="E844" s="2">
        <v>0</v>
      </c>
      <c r="F844" s="2">
        <v>0</v>
      </c>
      <c r="G844" s="3">
        <f t="shared" si="34"/>
        <v>73.652910000000006</v>
      </c>
      <c r="H844" s="3">
        <f t="shared" si="35"/>
        <v>0.44999999999999929</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12910.74</v>
      </c>
      <c r="D847" s="2">
        <f>'PR-RAS'!E854</f>
        <v>20789.22</v>
      </c>
      <c r="E847" s="2">
        <v>0</v>
      </c>
      <c r="F847" s="2">
        <v>0</v>
      </c>
      <c r="G847" s="3">
        <f t="shared" si="34"/>
        <v>46097.846279999998</v>
      </c>
      <c r="H847" s="3">
        <f t="shared" si="35"/>
        <v>0.48000000000138243</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4067.76</v>
      </c>
      <c r="D848" s="2">
        <f>'PR-RAS'!E855</f>
        <v>2561.41</v>
      </c>
      <c r="E848" s="2">
        <v>0</v>
      </c>
      <c r="F848" s="2">
        <v>0</v>
      </c>
      <c r="G848" s="3">
        <f t="shared" si="34"/>
        <v>7784.4212600000001</v>
      </c>
      <c r="H848" s="3">
        <f t="shared" si="35"/>
        <v>0.6499999999996362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174151.59</v>
      </c>
      <c r="E850" s="2">
        <v>0</v>
      </c>
      <c r="F850" s="2">
        <v>0</v>
      </c>
      <c r="G850" s="3">
        <f t="shared" si="34"/>
        <v>295709.39981999999</v>
      </c>
      <c r="H850" s="3">
        <f t="shared" si="35"/>
        <v>0.41000000000349246</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806990.28</v>
      </c>
      <c r="E899" s="2">
        <v>0</v>
      </c>
      <c r="F899" s="2">
        <v>0</v>
      </c>
      <c r="G899" s="3">
        <f t="shared" si="34"/>
        <v>1449354.5428800001</v>
      </c>
      <c r="H899" s="3">
        <f t="shared" si="35"/>
        <v>0.28000000002793968</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66361.399999999994</v>
      </c>
      <c r="D967" s="2">
        <f>'PR-RAS'!E974</f>
        <v>66361.399999999994</v>
      </c>
      <c r="E967" s="2">
        <v>0</v>
      </c>
      <c r="F967" s="2">
        <v>0</v>
      </c>
      <c r="G967" s="3">
        <f t="shared" si="34"/>
        <v>192315.33719999998</v>
      </c>
      <c r="H967" s="3">
        <f t="shared" si="35"/>
        <v>0.79999999998835847</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24683654.829999998</v>
      </c>
      <c r="D1011" s="7">
        <f>BILANCA!E6</f>
        <v>25098322.729999997</v>
      </c>
      <c r="E1011" s="7">
        <v>0</v>
      </c>
      <c r="F1011" s="7">
        <v>0</v>
      </c>
      <c r="G1011" s="8">
        <f t="shared" ref="G1011:G1306" si="38">B1011/1000*C1011+B1011/500*D1011</f>
        <v>74880.300289999985</v>
      </c>
      <c r="H1011" s="8">
        <f t="shared" si="35"/>
        <v>0.44000000506639481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21695025.949999999</v>
      </c>
      <c r="D1012" s="2">
        <f>BILANCA!E7</f>
        <v>23387226.899999999</v>
      </c>
      <c r="E1012" s="2">
        <v>0</v>
      </c>
      <c r="F1012" s="2">
        <v>0</v>
      </c>
      <c r="G1012" s="3">
        <f t="shared" si="38"/>
        <v>136938.9595</v>
      </c>
      <c r="H1012" s="3">
        <f t="shared" si="35"/>
        <v>0.15000000223517418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13524130.969999999</v>
      </c>
      <c r="D1013" s="2">
        <f>BILANCA!E8</f>
        <v>13528470.41</v>
      </c>
      <c r="E1013" s="2">
        <v>0</v>
      </c>
      <c r="F1013" s="2">
        <v>0</v>
      </c>
      <c r="G1013" s="3">
        <f t="shared" si="38"/>
        <v>121743.21536999999</v>
      </c>
      <c r="H1013" s="3">
        <f t="shared" si="35"/>
        <v>0.44000000134110451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13425231.859999999</v>
      </c>
      <c r="D1014" s="2">
        <f>BILANCA!E9</f>
        <v>13429571.300000001</v>
      </c>
      <c r="E1014" s="2">
        <v>0</v>
      </c>
      <c r="F1014" s="2">
        <v>0</v>
      </c>
      <c r="G1014" s="3">
        <f t="shared" si="38"/>
        <v>161137.49784000003</v>
      </c>
      <c r="H1014" s="3">
        <f t="shared" si="35"/>
        <v>0.44000000134110451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98899.11</v>
      </c>
      <c r="D1015" s="2">
        <f>BILANCA!E10</f>
        <v>98899.11</v>
      </c>
      <c r="E1015" s="2">
        <v>0</v>
      </c>
      <c r="F1015" s="2">
        <v>0</v>
      </c>
      <c r="G1015" s="3">
        <f t="shared" si="38"/>
        <v>1483.4866500000001</v>
      </c>
      <c r="H1015" s="3">
        <f t="shared" si="35"/>
        <v>0.22000000000116415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6398525.3899999997</v>
      </c>
      <c r="D1017" s="2">
        <f>BILANCA!E12</f>
        <v>6871002.3499999996</v>
      </c>
      <c r="E1017" s="2">
        <v>0</v>
      </c>
      <c r="F1017" s="2">
        <v>0</v>
      </c>
      <c r="G1017" s="3">
        <f t="shared" si="38"/>
        <v>140983.71062999999</v>
      </c>
      <c r="H1017" s="3">
        <f t="shared" si="35"/>
        <v>0.73999999929219484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6166825.5</v>
      </c>
      <c r="D1018" s="2">
        <f>BILANCA!E13</f>
        <v>6668415.4399999995</v>
      </c>
      <c r="E1018" s="2">
        <v>0</v>
      </c>
      <c r="F1018" s="2">
        <v>0</v>
      </c>
      <c r="G1018" s="3">
        <f t="shared" si="38"/>
        <v>156029.25104</v>
      </c>
      <c r="H1018" s="3">
        <f t="shared" si="35"/>
        <v>0.93999999947845936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4306633.33</v>
      </c>
      <c r="D1020" s="2">
        <f>BILANCA!E15</f>
        <v>4309598.33</v>
      </c>
      <c r="E1020" s="2">
        <v>0</v>
      </c>
      <c r="F1020" s="2">
        <v>0</v>
      </c>
      <c r="G1020" s="3">
        <f t="shared" si="38"/>
        <v>129258.2999</v>
      </c>
      <c r="H1020" s="3">
        <f t="shared" si="35"/>
        <v>0.66000000014901161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1553810</v>
      </c>
      <c r="D1021" s="2">
        <f>BILANCA!E16</f>
        <v>2304755.59</v>
      </c>
      <c r="E1021" s="2">
        <v>0</v>
      </c>
      <c r="F1021" s="2">
        <v>0</v>
      </c>
      <c r="G1021" s="3">
        <f t="shared" si="38"/>
        <v>67796.532979999989</v>
      </c>
      <c r="H1021" s="3">
        <f t="shared" si="35"/>
        <v>0.41000000014901161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1929415.16</v>
      </c>
      <c r="D1022" s="2">
        <f>BILANCA!E17</f>
        <v>2045419.27</v>
      </c>
      <c r="E1022" s="2">
        <v>0</v>
      </c>
      <c r="F1022" s="2">
        <v>0</v>
      </c>
      <c r="G1022" s="3">
        <f t="shared" si="38"/>
        <v>72243.044399999999</v>
      </c>
      <c r="H1022" s="3">
        <f t="shared" si="35"/>
        <v>0.42999999993480742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1623032.99</v>
      </c>
      <c r="D1023" s="2">
        <f>BILANCA!E18</f>
        <v>1991357.75</v>
      </c>
      <c r="E1023" s="2">
        <v>0</v>
      </c>
      <c r="F1023" s="2">
        <v>0</v>
      </c>
      <c r="G1023" s="3">
        <f t="shared" si="38"/>
        <v>72874.73036999999</v>
      </c>
      <c r="H1023" s="3">
        <f t="shared" si="35"/>
        <v>0.26000000000931323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132156.94999999995</v>
      </c>
      <c r="D1024" s="2">
        <f>BILANCA!E19</f>
        <v>110483.81000000006</v>
      </c>
      <c r="E1024" s="2">
        <v>0</v>
      </c>
      <c r="F1024" s="2">
        <v>0</v>
      </c>
      <c r="G1024" s="3">
        <f t="shared" si="38"/>
        <v>4943.7439800000011</v>
      </c>
      <c r="H1024" s="3">
        <f t="shared" si="35"/>
        <v>0.23999999999068677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126368.89</v>
      </c>
      <c r="D1025" s="2">
        <f>BILANCA!E20</f>
        <v>135802.17000000001</v>
      </c>
      <c r="E1025" s="2">
        <v>0</v>
      </c>
      <c r="F1025" s="2">
        <v>0</v>
      </c>
      <c r="G1025" s="3">
        <f t="shared" si="38"/>
        <v>5969.5984500000004</v>
      </c>
      <c r="H1025" s="3">
        <f t="shared" si="35"/>
        <v>0.28000000001338776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4609.6499999999996</v>
      </c>
      <c r="D1026" s="2">
        <f>BILANCA!E21</f>
        <v>5241.6499999999996</v>
      </c>
      <c r="E1026" s="2">
        <v>0</v>
      </c>
      <c r="F1026" s="2">
        <v>0</v>
      </c>
      <c r="G1026" s="3">
        <f t="shared" si="38"/>
        <v>241.48719999999997</v>
      </c>
      <c r="H1026" s="3">
        <f t="shared" si="35"/>
        <v>0.7000000000007276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111446.64</v>
      </c>
      <c r="D1027" s="2">
        <f>BILANCA!E22</f>
        <v>113037.85</v>
      </c>
      <c r="E1027" s="2">
        <v>0</v>
      </c>
      <c r="F1027" s="2">
        <v>0</v>
      </c>
      <c r="G1027" s="3">
        <f t="shared" si="38"/>
        <v>5737.8797800000011</v>
      </c>
      <c r="H1027" s="3">
        <f t="shared" si="35"/>
        <v>0.50999999999476131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26869.360000000001</v>
      </c>
      <c r="D1030" s="2">
        <f>BILANCA!E25</f>
        <v>31497.72</v>
      </c>
      <c r="E1030" s="2">
        <v>0</v>
      </c>
      <c r="F1030" s="2">
        <v>0</v>
      </c>
      <c r="G1030" s="3">
        <f t="shared" si="38"/>
        <v>1797.2960000000003</v>
      </c>
      <c r="H1030" s="3">
        <f t="shared" si="35"/>
        <v>0.63999999999941792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218797.79</v>
      </c>
      <c r="D1031" s="2">
        <f>BILANCA!E26</f>
        <v>230160.29</v>
      </c>
      <c r="E1031" s="2">
        <v>0</v>
      </c>
      <c r="F1031" s="2">
        <v>0</v>
      </c>
      <c r="G1031" s="3">
        <f t="shared" si="38"/>
        <v>14261.485770000001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355935.38</v>
      </c>
      <c r="D1033" s="2">
        <f>BILANCA!E28</f>
        <v>405255.87</v>
      </c>
      <c r="E1033" s="2">
        <v>0</v>
      </c>
      <c r="F1033" s="2">
        <v>0</v>
      </c>
      <c r="G1033" s="3">
        <f t="shared" si="38"/>
        <v>26828.283759999998</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9290.5999999999985</v>
      </c>
      <c r="D1034" s="2">
        <f>BILANCA!E29</f>
        <v>5308.9199999999983</v>
      </c>
      <c r="E1034" s="2">
        <v>0</v>
      </c>
      <c r="F1034" s="2">
        <v>0</v>
      </c>
      <c r="G1034" s="3">
        <f t="shared" si="38"/>
        <v>477.80255999999986</v>
      </c>
      <c r="H1034" s="3">
        <f t="shared" si="35"/>
        <v>0.48000000000320142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19908.419999999998</v>
      </c>
      <c r="D1035" s="2">
        <f>BILANCA!E30</f>
        <v>19908.419999999998</v>
      </c>
      <c r="E1035" s="2">
        <v>0</v>
      </c>
      <c r="F1035" s="2">
        <v>0</v>
      </c>
      <c r="G1035" s="3">
        <f t="shared" si="38"/>
        <v>1493.1315</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10617.82</v>
      </c>
      <c r="D1039" s="2">
        <f>BILANCA!E34</f>
        <v>14599.5</v>
      </c>
      <c r="E1039" s="2">
        <v>0</v>
      </c>
      <c r="F1039" s="2">
        <v>0</v>
      </c>
      <c r="G1039" s="3">
        <f t="shared" si="38"/>
        <v>1154.6877800000002</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1737.27</v>
      </c>
      <c r="E1040" s="2">
        <v>0</v>
      </c>
      <c r="F1040" s="2">
        <v>0</v>
      </c>
      <c r="G1040" s="3">
        <f t="shared" si="38"/>
        <v>104.2362</v>
      </c>
      <c r="H1040" s="3">
        <f t="shared" si="35"/>
        <v>0.26999999999998181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1985.93</v>
      </c>
      <c r="E1041" s="2">
        <v>0</v>
      </c>
      <c r="F1041" s="2">
        <v>0</v>
      </c>
      <c r="G1041" s="3">
        <f t="shared" si="38"/>
        <v>123.12766000000001</v>
      </c>
      <c r="H1041" s="3">
        <f t="shared" si="35"/>
        <v>6.9999999999936335E-2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248.66</v>
      </c>
      <c r="E1045" s="2">
        <v>0</v>
      </c>
      <c r="F1045" s="2">
        <v>0</v>
      </c>
      <c r="G1045" s="3">
        <f t="shared" si="38"/>
        <v>17.406200000000002</v>
      </c>
      <c r="H1045" s="3">
        <f t="shared" si="35"/>
        <v>0.34000000000000341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2649.9600000000005</v>
      </c>
      <c r="D1046" s="2">
        <f>BILANCA!E41</f>
        <v>1987.4700000000003</v>
      </c>
      <c r="E1046" s="2">
        <v>0</v>
      </c>
      <c r="F1046" s="2">
        <v>0</v>
      </c>
      <c r="G1046" s="3">
        <f t="shared" si="38"/>
        <v>238.49640000000005</v>
      </c>
      <c r="H1046" s="3">
        <f t="shared" si="35"/>
        <v>0.50999999999976353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6630.52</v>
      </c>
      <c r="D1047" s="2">
        <f>BILANCA!E42</f>
        <v>6630.52</v>
      </c>
      <c r="E1047" s="2">
        <v>0</v>
      </c>
      <c r="F1047" s="2">
        <v>0</v>
      </c>
      <c r="G1047" s="3">
        <f t="shared" si="38"/>
        <v>735.98771999999997</v>
      </c>
      <c r="H1047" s="3">
        <f t="shared" si="35"/>
        <v>0.95999999999912689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3980.56</v>
      </c>
      <c r="D1049" s="2">
        <f>BILANCA!E44</f>
        <v>4643.05</v>
      </c>
      <c r="E1049" s="2">
        <v>0</v>
      </c>
      <c r="F1049" s="2">
        <v>0</v>
      </c>
      <c r="G1049" s="3">
        <f t="shared" si="38"/>
        <v>517.39974000000007</v>
      </c>
      <c r="H1049" s="3">
        <f t="shared" si="35"/>
        <v>0.49000000000023647</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87602.38</v>
      </c>
      <c r="D1050" s="2">
        <f>BILANCA!E45</f>
        <v>83069.439999999944</v>
      </c>
      <c r="E1050" s="2">
        <v>0</v>
      </c>
      <c r="F1050" s="2">
        <v>0</v>
      </c>
      <c r="G1050" s="3">
        <f t="shared" si="38"/>
        <v>10149.650399999995</v>
      </c>
      <c r="H1050" s="3">
        <f t="shared" si="35"/>
        <v>0.81999999994877726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11207.61</v>
      </c>
      <c r="D1052" s="2">
        <f>BILANCA!E47</f>
        <v>14411.36</v>
      </c>
      <c r="E1052" s="2">
        <v>0</v>
      </c>
      <c r="F1052" s="2">
        <v>0</v>
      </c>
      <c r="G1052" s="3">
        <f t="shared" si="38"/>
        <v>1681.2738600000002</v>
      </c>
      <c r="H1052" s="3">
        <f t="shared" si="35"/>
        <v>0.75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131266.25</v>
      </c>
      <c r="D1053" s="2">
        <f>BILANCA!E48</f>
        <v>131266.25</v>
      </c>
      <c r="E1053" s="2">
        <v>0</v>
      </c>
      <c r="F1053" s="2">
        <v>0</v>
      </c>
      <c r="G1053" s="3">
        <f t="shared" si="38"/>
        <v>16933.346249999999</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482358.37</v>
      </c>
      <c r="D1054" s="2">
        <f>BILANCA!E49</f>
        <v>482358.37</v>
      </c>
      <c r="E1054" s="2">
        <v>0</v>
      </c>
      <c r="F1054" s="2">
        <v>0</v>
      </c>
      <c r="G1054" s="3">
        <f t="shared" si="38"/>
        <v>63671.304839999997</v>
      </c>
      <c r="H1054" s="3">
        <f t="shared" si="35"/>
        <v>0.73999999999068677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537229.85</v>
      </c>
      <c r="D1055" s="2">
        <f>BILANCA!E50</f>
        <v>544966.54</v>
      </c>
      <c r="E1055" s="2">
        <v>0</v>
      </c>
      <c r="F1055" s="2">
        <v>0</v>
      </c>
      <c r="G1055" s="3">
        <f t="shared" si="38"/>
        <v>73222.331850000002</v>
      </c>
      <c r="H1055" s="3">
        <f t="shared" si="35"/>
        <v>0.60999999998603016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25403.84</v>
      </c>
      <c r="D1059" s="2">
        <f>BILANCA!E54</f>
        <v>29761.42</v>
      </c>
      <c r="E1059" s="2">
        <v>0</v>
      </c>
      <c r="F1059" s="2">
        <v>0</v>
      </c>
      <c r="G1059" s="3">
        <f t="shared" si="38"/>
        <v>4161.4073200000003</v>
      </c>
      <c r="H1059" s="3">
        <f t="shared" si="35"/>
        <v>0.57999999999810825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25403.84</v>
      </c>
      <c r="D1060" s="2">
        <f>BILANCA!E55</f>
        <v>29761.42</v>
      </c>
      <c r="E1060" s="2">
        <v>0</v>
      </c>
      <c r="F1060" s="2">
        <v>0</v>
      </c>
      <c r="G1060" s="3">
        <f t="shared" si="38"/>
        <v>4246.3339999999998</v>
      </c>
      <c r="H1060" s="3">
        <f t="shared" si="35"/>
        <v>0.57999999999810825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1772369.59</v>
      </c>
      <c r="D1061" s="2">
        <f>BILANCA!E56</f>
        <v>2987754.14</v>
      </c>
      <c r="E1061" s="2">
        <v>0</v>
      </c>
      <c r="F1061" s="2">
        <v>0</v>
      </c>
      <c r="G1061" s="3">
        <f t="shared" si="38"/>
        <v>395141.77136999997</v>
      </c>
      <c r="H1061" s="3">
        <f t="shared" si="35"/>
        <v>0.55000000004656613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1699530.03</v>
      </c>
      <c r="D1062" s="2">
        <f>BILANCA!E57</f>
        <v>2914914.58</v>
      </c>
      <c r="E1062" s="2">
        <v>0</v>
      </c>
      <c r="F1062" s="2">
        <v>0</v>
      </c>
      <c r="G1062" s="3">
        <f t="shared" si="38"/>
        <v>391526.67787999997</v>
      </c>
      <c r="H1062" s="3">
        <f t="shared" si="35"/>
        <v>0.44999999995343387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46270.49</v>
      </c>
      <c r="D1063" s="2">
        <f>BILANCA!E58</f>
        <v>46270.49</v>
      </c>
      <c r="E1063" s="2">
        <v>0</v>
      </c>
      <c r="F1063" s="2">
        <v>0</v>
      </c>
      <c r="G1063" s="3">
        <f t="shared" si="38"/>
        <v>7357.0079099999984</v>
      </c>
      <c r="H1063" s="3">
        <f t="shared" si="35"/>
        <v>0.97999999999592546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20762.82</v>
      </c>
      <c r="D1066" s="2">
        <f>BILANCA!E61</f>
        <v>20762.82</v>
      </c>
      <c r="E1066" s="2">
        <v>0</v>
      </c>
      <c r="F1066" s="2">
        <v>0</v>
      </c>
      <c r="G1066" s="3">
        <f t="shared" si="38"/>
        <v>3488.1537600000001</v>
      </c>
      <c r="H1066" s="3">
        <f t="shared" si="35"/>
        <v>0.36000000000058208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5806.25</v>
      </c>
      <c r="D1067" s="2">
        <f>BILANCA!E62</f>
        <v>5806.25</v>
      </c>
      <c r="E1067" s="2">
        <v>0</v>
      </c>
      <c r="F1067" s="2">
        <v>0</v>
      </c>
      <c r="G1067" s="3">
        <f t="shared" si="38"/>
        <v>992.86875000000009</v>
      </c>
      <c r="H1067" s="3">
        <f t="shared" si="35"/>
        <v>0.5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2988628.8800000004</v>
      </c>
      <c r="D1074" s="2">
        <f>BILANCA!E69</f>
        <v>1711095.83</v>
      </c>
      <c r="E1074" s="2">
        <v>0</v>
      </c>
      <c r="F1074" s="2">
        <v>0</v>
      </c>
      <c r="G1074" s="3">
        <f t="shared" si="38"/>
        <v>410292.51456000004</v>
      </c>
      <c r="H1074" s="3">
        <f t="shared" si="35"/>
        <v>0.28999999957159162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1205509.1499999999</v>
      </c>
      <c r="D1075" s="2">
        <f>BILANCA!E70</f>
        <v>349576.28</v>
      </c>
      <c r="E1075" s="2">
        <v>0</v>
      </c>
      <c r="F1075" s="2">
        <v>0</v>
      </c>
      <c r="G1075" s="3">
        <f t="shared" si="38"/>
        <v>123803.01115000001</v>
      </c>
      <c r="H1075" s="3">
        <f t="shared" si="35"/>
        <v>0.42999999993480742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1205509.1499999999</v>
      </c>
      <c r="D1076" s="2">
        <f>BILANCA!E71</f>
        <v>349576.28</v>
      </c>
      <c r="E1076" s="2">
        <v>0</v>
      </c>
      <c r="F1076" s="2">
        <v>0</v>
      </c>
      <c r="G1076" s="3">
        <f t="shared" si="38"/>
        <v>125707.67286000001</v>
      </c>
      <c r="H1076" s="3">
        <f t="shared" si="35"/>
        <v>0.42999999993480742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1205509.1499999999</v>
      </c>
      <c r="D1078" s="2">
        <f>BILANCA!E73</f>
        <v>349576.28</v>
      </c>
      <c r="E1078" s="2">
        <v>0</v>
      </c>
      <c r="F1078" s="2">
        <v>0</v>
      </c>
      <c r="G1078" s="3">
        <f t="shared" si="38"/>
        <v>129516.99628000001</v>
      </c>
      <c r="H1078" s="3">
        <f t="shared" si="35"/>
        <v>0.42999999993480742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32994.31</v>
      </c>
      <c r="D1087" s="2">
        <f>BILANCA!E82</f>
        <v>45434.850000000006</v>
      </c>
      <c r="E1087" s="2">
        <v>0</v>
      </c>
      <c r="F1087" s="2">
        <v>0</v>
      </c>
      <c r="G1087" s="3">
        <f t="shared" si="38"/>
        <v>9537.5287700000008</v>
      </c>
      <c r="H1087" s="3">
        <f t="shared" si="35"/>
        <v>0.45999999999185093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8723.94</v>
      </c>
      <c r="D1088" s="2">
        <f>BILANCA!E83</f>
        <v>8723.94</v>
      </c>
      <c r="E1088" s="2">
        <v>0</v>
      </c>
      <c r="F1088" s="2">
        <v>0</v>
      </c>
      <c r="G1088" s="3">
        <f t="shared" si="38"/>
        <v>2041.4019600000001</v>
      </c>
      <c r="H1088" s="3">
        <f t="shared" si="35"/>
        <v>0.11999999999898137</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24270.37</v>
      </c>
      <c r="D1092" s="2">
        <f>BILANCA!E87</f>
        <v>36710.910000000003</v>
      </c>
      <c r="E1092" s="2">
        <v>0</v>
      </c>
      <c r="F1092" s="2">
        <v>0</v>
      </c>
      <c r="G1092" s="3">
        <f t="shared" si="38"/>
        <v>8010.7595800000008</v>
      </c>
      <c r="H1092" s="3">
        <f t="shared" si="35"/>
        <v>0.45999999999548891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1336397.32</v>
      </c>
      <c r="D1140" s="2">
        <f>BILANCA!E135</f>
        <v>1002647.77</v>
      </c>
      <c r="E1140" s="2">
        <v>0</v>
      </c>
      <c r="F1140" s="2">
        <v>0</v>
      </c>
      <c r="G1140" s="3">
        <f t="shared" si="38"/>
        <v>434420.07180000003</v>
      </c>
      <c r="H1140" s="3">
        <f t="shared" si="41"/>
        <v>0.55000000004656613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1336397.32</v>
      </c>
      <c r="D1141" s="2">
        <f>BILANCA!E136</f>
        <v>1002647.77</v>
      </c>
      <c r="E1141" s="2">
        <v>0</v>
      </c>
      <c r="F1141" s="2">
        <v>0</v>
      </c>
      <c r="G1141" s="3">
        <f t="shared" si="38"/>
        <v>437761.76466000004</v>
      </c>
      <c r="H1141" s="3">
        <f t="shared" si="41"/>
        <v>0.55000000004656613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1336397.32</v>
      </c>
      <c r="D1145" s="2">
        <f>BILANCA!E140</f>
        <v>1002647.77</v>
      </c>
      <c r="E1145" s="2">
        <v>0</v>
      </c>
      <c r="F1145" s="2">
        <v>0</v>
      </c>
      <c r="G1145" s="3">
        <f t="shared" si="38"/>
        <v>451128.53610000003</v>
      </c>
      <c r="H1145" s="3">
        <f t="shared" si="41"/>
        <v>0.55000000004656613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273663.05999999994</v>
      </c>
      <c r="D1152" s="2">
        <f>BILANCA!E147</f>
        <v>279324.12</v>
      </c>
      <c r="E1152" s="2">
        <v>0</v>
      </c>
      <c r="F1152" s="2">
        <v>0</v>
      </c>
      <c r="G1152" s="3">
        <f t="shared" si="38"/>
        <v>118188.20459999997</v>
      </c>
      <c r="H1152" s="3">
        <f t="shared" si="41"/>
        <v>0.17999999993480742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148435.87</v>
      </c>
      <c r="D1153" s="2">
        <f>BILANCA!E148</f>
        <v>134945.26999999999</v>
      </c>
      <c r="E1153" s="2">
        <v>0</v>
      </c>
      <c r="F1153" s="2">
        <v>0</v>
      </c>
      <c r="G1153" s="3">
        <f t="shared" si="38"/>
        <v>59820.676629999994</v>
      </c>
      <c r="H1153" s="3">
        <f t="shared" si="41"/>
        <v>0.39999999999417923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17613.75</v>
      </c>
      <c r="D1155" s="2">
        <f>BILANCA!E150</f>
        <v>14537.5</v>
      </c>
      <c r="E1155" s="2">
        <v>0</v>
      </c>
      <c r="F1155" s="2">
        <v>0</v>
      </c>
      <c r="G1155" s="3">
        <f t="shared" si="38"/>
        <v>6769.8687499999996</v>
      </c>
      <c r="H1155" s="3">
        <f t="shared" si="41"/>
        <v>0.75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17613.75</v>
      </c>
      <c r="D1158" s="2">
        <f>BILANCA!E153</f>
        <v>14437.5</v>
      </c>
      <c r="E1158" s="2">
        <v>0</v>
      </c>
      <c r="F1158" s="2">
        <v>0</v>
      </c>
      <c r="G1158" s="3">
        <f t="shared" si="38"/>
        <v>6880.335</v>
      </c>
      <c r="H1158" s="3">
        <f t="shared" si="41"/>
        <v>0.75</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100</v>
      </c>
      <c r="E1161" s="2">
        <v>0</v>
      </c>
      <c r="F1161" s="2">
        <v>0</v>
      </c>
      <c r="G1161" s="3">
        <f t="shared" si="38"/>
        <v>30.2</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119612.6</v>
      </c>
      <c r="D1164" s="2">
        <f>BILANCA!E159</f>
        <v>116484.23</v>
      </c>
      <c r="E1164" s="2">
        <v>0</v>
      </c>
      <c r="F1164" s="2">
        <v>0</v>
      </c>
      <c r="G1164" s="3">
        <f t="shared" si="38"/>
        <v>54297.483240000001</v>
      </c>
      <c r="H1164" s="3">
        <f t="shared" si="41"/>
        <v>0.6299999999901047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350286.15</v>
      </c>
      <c r="D1165" s="2">
        <f>BILANCA!E160</f>
        <v>346950.24</v>
      </c>
      <c r="E1165" s="2">
        <v>0</v>
      </c>
      <c r="F1165" s="2">
        <v>0</v>
      </c>
      <c r="G1165" s="3">
        <f t="shared" si="38"/>
        <v>161848.92765</v>
      </c>
      <c r="H1165" s="3">
        <f t="shared" si="41"/>
        <v>0.39000000001396984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4636.5600000000004</v>
      </c>
      <c r="D1168" s="2">
        <f>BILANCA!E163</f>
        <v>33328.75</v>
      </c>
      <c r="E1168" s="2">
        <v>0</v>
      </c>
      <c r="F1168" s="2">
        <v>0</v>
      </c>
      <c r="G1168" s="3">
        <f t="shared" si="38"/>
        <v>11264.46148</v>
      </c>
      <c r="H1168" s="3">
        <f t="shared" si="41"/>
        <v>0.68999999999959982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366921.87</v>
      </c>
      <c r="D1169" s="2">
        <f>BILANCA!E164</f>
        <v>366921.87</v>
      </c>
      <c r="E1169" s="2">
        <v>0</v>
      </c>
      <c r="F1169" s="2">
        <v>0</v>
      </c>
      <c r="G1169" s="3">
        <f t="shared" si="38"/>
        <v>175021.73199</v>
      </c>
      <c r="H1169" s="3">
        <f t="shared" si="41"/>
        <v>0.26000000000931323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136164.88</v>
      </c>
      <c r="D1170" s="2">
        <f>BILANCA!E165</f>
        <v>29782.550000000003</v>
      </c>
      <c r="E1170" s="2">
        <v>0</v>
      </c>
      <c r="F1170" s="2">
        <v>0</v>
      </c>
      <c r="G1170" s="3">
        <f t="shared" si="38"/>
        <v>31316.796800000004</v>
      </c>
      <c r="H1170" s="3">
        <f t="shared" si="41"/>
        <v>0.569999999992433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136032.16</v>
      </c>
      <c r="D1171" s="2">
        <f>BILANCA!E166</f>
        <v>29649.83</v>
      </c>
      <c r="E1171" s="2">
        <v>0</v>
      </c>
      <c r="F1171" s="2">
        <v>0</v>
      </c>
      <c r="G1171" s="3">
        <f t="shared" si="38"/>
        <v>31448.423020000002</v>
      </c>
      <c r="H1171" s="3">
        <f t="shared" si="41"/>
        <v>0.33000000000174623</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132.72</v>
      </c>
      <c r="D1172" s="2">
        <f>BILANCA!E167</f>
        <v>132.72</v>
      </c>
      <c r="E1172" s="2">
        <v>0</v>
      </c>
      <c r="F1172" s="2">
        <v>0</v>
      </c>
      <c r="G1172" s="3">
        <f t="shared" si="38"/>
        <v>64.501919999999998</v>
      </c>
      <c r="H1172" s="3">
        <f t="shared" si="41"/>
        <v>0.56000000000000227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3900.16</v>
      </c>
      <c r="D1176" s="2">
        <f>BILANCA!E171</f>
        <v>4330.26</v>
      </c>
      <c r="E1176" s="2">
        <v>0</v>
      </c>
      <c r="F1176" s="2">
        <v>0</v>
      </c>
      <c r="G1176" s="3">
        <f t="shared" si="38"/>
        <v>2085.0728800000002</v>
      </c>
      <c r="H1176" s="3">
        <f t="shared" si="41"/>
        <v>0.42000000000007276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3900.16</v>
      </c>
      <c r="D1177" s="2">
        <f>BILANCA!E172</f>
        <v>4330.26</v>
      </c>
      <c r="E1177" s="2">
        <v>0</v>
      </c>
      <c r="F1177" s="2">
        <v>0</v>
      </c>
      <c r="G1177" s="3">
        <f t="shared" si="38"/>
        <v>2097.6335600000002</v>
      </c>
      <c r="H1177" s="3">
        <f t="shared" si="41"/>
        <v>0.42000000000007276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24683654.830000002</v>
      </c>
      <c r="D1180" s="2">
        <f>BILANCA!E176</f>
        <v>25098322.73</v>
      </c>
      <c r="E1180" s="2">
        <v>0</v>
      </c>
      <c r="F1180" s="2">
        <v>0</v>
      </c>
      <c r="G1180" s="3">
        <f t="shared" si="38"/>
        <v>12729651.049300002</v>
      </c>
      <c r="H1180" s="3">
        <f t="shared" si="41"/>
        <v>0.43999999761581421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1068958.05</v>
      </c>
      <c r="D1181" s="2">
        <f>BILANCA!E177</f>
        <v>1609325.0200000003</v>
      </c>
      <c r="E1181" s="2">
        <v>0</v>
      </c>
      <c r="F1181" s="2">
        <v>0</v>
      </c>
      <c r="G1181" s="3">
        <f t="shared" si="38"/>
        <v>733180.98339000018</v>
      </c>
      <c r="H1181" s="3">
        <f t="shared" si="41"/>
        <v>7.0000000298023224E-2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160169.95000000001</v>
      </c>
      <c r="D1182" s="2">
        <f>BILANCA!E178</f>
        <v>193353.35</v>
      </c>
      <c r="E1182" s="2">
        <v>0</v>
      </c>
      <c r="F1182" s="2">
        <v>0</v>
      </c>
      <c r="G1182" s="3">
        <f t="shared" si="38"/>
        <v>94062.783800000005</v>
      </c>
      <c r="H1182" s="3">
        <f t="shared" si="41"/>
        <v>0.39999999999417923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29922.84</v>
      </c>
      <c r="D1183" s="2">
        <f>BILANCA!E179</f>
        <v>33163.06</v>
      </c>
      <c r="E1183" s="2">
        <v>0</v>
      </c>
      <c r="F1183" s="2">
        <v>0</v>
      </c>
      <c r="G1183" s="3">
        <f t="shared" si="38"/>
        <v>16651.070079999998</v>
      </c>
      <c r="H1183" s="3">
        <f t="shared" si="41"/>
        <v>0.21999999999752617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61069.74</v>
      </c>
      <c r="D1184" s="2">
        <f>BILANCA!E180</f>
        <v>101087.87</v>
      </c>
      <c r="E1184" s="2">
        <v>0</v>
      </c>
      <c r="F1184" s="2">
        <v>0</v>
      </c>
      <c r="G1184" s="3">
        <f t="shared" si="38"/>
        <v>45804.713519999998</v>
      </c>
      <c r="H1184" s="3">
        <f t="shared" si="41"/>
        <v>0.39000000000669388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627.12</v>
      </c>
      <c r="D1185" s="2">
        <f>BILANCA!E181</f>
        <v>715.09</v>
      </c>
      <c r="E1185" s="2">
        <v>0</v>
      </c>
      <c r="F1185" s="2">
        <v>0</v>
      </c>
      <c r="G1185" s="3">
        <f t="shared" si="38"/>
        <v>360.02749999999997</v>
      </c>
      <c r="H1185" s="3">
        <f t="shared" si="41"/>
        <v>0.21000000000003638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627.12</v>
      </c>
      <c r="D1188" s="2">
        <f>BILANCA!E184</f>
        <v>715.09</v>
      </c>
      <c r="E1188" s="2">
        <v>0</v>
      </c>
      <c r="F1188" s="2">
        <v>0</v>
      </c>
      <c r="G1188" s="3">
        <f t="shared" si="38"/>
        <v>366.19939999999997</v>
      </c>
      <c r="H1188" s="3">
        <f t="shared" si="41"/>
        <v>0.21000000000003638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263.98</v>
      </c>
      <c r="D1189" s="2">
        <f>BILANCA!E185</f>
        <v>527.95000000000005</v>
      </c>
      <c r="E1189" s="2">
        <v>0</v>
      </c>
      <c r="F1189" s="2">
        <v>0</v>
      </c>
      <c r="G1189" s="3">
        <f t="shared" si="38"/>
        <v>236.25852</v>
      </c>
      <c r="H1189" s="3">
        <f t="shared" si="41"/>
        <v>6.9999999999936335E-2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2528.16</v>
      </c>
      <c r="E1190" s="2">
        <v>0</v>
      </c>
      <c r="F1190" s="2">
        <v>0</v>
      </c>
      <c r="G1190" s="3">
        <f>B1190/1000*C1190+B1190/500*D1190</f>
        <v>910.13759999999991</v>
      </c>
      <c r="H1190" s="3">
        <f>ABS(C1190-ROUND(C1190,0))+ABS(D1190-ROUND(D1190,0))</f>
        <v>0.15999999999985448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2528.16</v>
      </c>
      <c r="E1194" s="2">
        <v>0</v>
      </c>
      <c r="F1194" s="2">
        <v>0</v>
      </c>
      <c r="G1194" s="3">
        <f t="shared" si="42"/>
        <v>930.3628799999999</v>
      </c>
      <c r="H1194" s="3">
        <f t="shared" si="43"/>
        <v>0.15999999999985448</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0.02</v>
      </c>
      <c r="D1198" s="2">
        <f>BILANCA!E194</f>
        <v>1886.5</v>
      </c>
      <c r="E1198" s="2">
        <v>0</v>
      </c>
      <c r="F1198" s="2">
        <v>0</v>
      </c>
      <c r="G1198" s="3">
        <f t="shared" si="38"/>
        <v>709.32776000000001</v>
      </c>
      <c r="H1198" s="3">
        <f t="shared" si="41"/>
        <v>0.52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68286.25</v>
      </c>
      <c r="D1200" s="2">
        <f>BILANCA!E196</f>
        <v>53444.72</v>
      </c>
      <c r="E1200" s="2">
        <v>0</v>
      </c>
      <c r="F1200" s="2">
        <v>0</v>
      </c>
      <c r="G1200" s="3">
        <f t="shared" si="38"/>
        <v>33283.381099999999</v>
      </c>
      <c r="H1200" s="3">
        <f t="shared" si="41"/>
        <v>0.52999999999883585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484447.55000000005</v>
      </c>
      <c r="D1201" s="2">
        <f>BILANCA!E197</f>
        <v>245902.24</v>
      </c>
      <c r="E1201" s="2">
        <v>0</v>
      </c>
      <c r="F1201" s="2">
        <v>0</v>
      </c>
      <c r="G1201" s="3">
        <f t="shared" si="38"/>
        <v>186464.13773000002</v>
      </c>
      <c r="H1201" s="3">
        <f t="shared" si="41"/>
        <v>0.68999999994412065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228270.41</v>
      </c>
      <c r="D1202" s="2">
        <f>BILANCA!E198</f>
        <v>61755.47</v>
      </c>
      <c r="E1202" s="2">
        <v>0</v>
      </c>
      <c r="F1202" s="2">
        <v>0</v>
      </c>
      <c r="G1202" s="3">
        <f t="shared" ref="G1202:G1206" si="44">B1202/1000*C1202+B1202/500*D1202</f>
        <v>67542.01920000001</v>
      </c>
      <c r="H1202" s="3">
        <f t="shared" ref="H1202:H1206" si="45">ABS(C1202-ROUND(C1202,0))+ABS(D1202-ROUND(D1202,0))</f>
        <v>0.88000000000465661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250747.64</v>
      </c>
      <c r="D1203" s="2">
        <f>BILANCA!E199</f>
        <v>174158.3</v>
      </c>
      <c r="E1203" s="2">
        <v>0</v>
      </c>
      <c r="F1203" s="2">
        <v>0</v>
      </c>
      <c r="G1203" s="3">
        <f t="shared" si="44"/>
        <v>115619.39832000001</v>
      </c>
      <c r="H1203" s="3">
        <f t="shared" si="45"/>
        <v>0.65999999997438863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5429.5</v>
      </c>
      <c r="D1206" s="2">
        <f>BILANCA!E202</f>
        <v>9988.4699999999993</v>
      </c>
      <c r="E1206" s="2">
        <v>0</v>
      </c>
      <c r="F1206" s="2">
        <v>0</v>
      </c>
      <c r="G1206" s="3">
        <f t="shared" si="44"/>
        <v>4979.6622399999997</v>
      </c>
      <c r="H1206" s="3">
        <f t="shared" si="45"/>
        <v>0.96999999999934516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398168.44</v>
      </c>
      <c r="D1223" s="2">
        <f>BILANCA!E219</f>
        <v>1138797.32</v>
      </c>
      <c r="E1223" s="2">
        <v>0</v>
      </c>
      <c r="F1223" s="2">
        <v>0</v>
      </c>
      <c r="G1223" s="3">
        <f t="shared" si="38"/>
        <v>569937.53604000004</v>
      </c>
      <c r="H1223" s="3">
        <f t="shared" si="41"/>
        <v>0.76000000006752089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398168.44</v>
      </c>
      <c r="D1224" s="2">
        <f>BILANCA!E220</f>
        <v>1138797.32</v>
      </c>
      <c r="E1224" s="2">
        <v>0</v>
      </c>
      <c r="F1224" s="2">
        <v>0</v>
      </c>
      <c r="G1224" s="3">
        <f t="shared" si="38"/>
        <v>572613.29911999998</v>
      </c>
      <c r="H1224" s="3">
        <f t="shared" si="41"/>
        <v>0.76000000006752089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398168.44</v>
      </c>
      <c r="D1225" s="2">
        <f>BILANCA!E221</f>
        <v>1138797.32</v>
      </c>
      <c r="E1225" s="2">
        <v>0</v>
      </c>
      <c r="F1225" s="2">
        <v>0</v>
      </c>
      <c r="G1225" s="3">
        <f t="shared" si="38"/>
        <v>575289.06220000004</v>
      </c>
      <c r="H1225" s="3">
        <f t="shared" si="41"/>
        <v>0.76000000006752089</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26172.11</v>
      </c>
      <c r="D1251" s="2">
        <f>BILANCA!E247</f>
        <v>31272.11</v>
      </c>
      <c r="E1251" s="2">
        <v>0</v>
      </c>
      <c r="F1251" s="2">
        <v>0</v>
      </c>
      <c r="G1251" s="3">
        <f>B1251/1000*C1251+B1251/500*D1251</f>
        <v>21380.63553</v>
      </c>
      <c r="H1251" s="3">
        <f>ABS(C1251-ROUND(C1251,0))+ABS(D1251-ROUND(D1251,0))</f>
        <v>0.22000000000116415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23614696.780000001</v>
      </c>
      <c r="D1255" s="2">
        <f>BILANCA!E251</f>
        <v>23488997.710000001</v>
      </c>
      <c r="E1255" s="2">
        <v>0</v>
      </c>
      <c r="F1255" s="2">
        <v>0</v>
      </c>
      <c r="G1255" s="3">
        <f t="shared" si="38"/>
        <v>17295209.589000002</v>
      </c>
      <c r="H1255" s="3">
        <f t="shared" si="41"/>
        <v>0.50999999791383743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22606692.080000002</v>
      </c>
      <c r="D1256" s="2">
        <f>BILANCA!E252</f>
        <v>23224516.600000001</v>
      </c>
      <c r="E1256" s="2">
        <v>0</v>
      </c>
      <c r="F1256" s="2">
        <v>0</v>
      </c>
      <c r="G1256" s="3">
        <f t="shared" si="38"/>
        <v>16987708.418880001</v>
      </c>
      <c r="H1256" s="3">
        <f t="shared" si="41"/>
        <v>0.48000000044703484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23270306.120000001</v>
      </c>
      <c r="D1257" s="2">
        <f>BILANCA!E253</f>
        <v>24695120.920000002</v>
      </c>
      <c r="E1257" s="2">
        <v>0</v>
      </c>
      <c r="F1257" s="2">
        <v>0</v>
      </c>
      <c r="G1257" s="3">
        <f t="shared" si="38"/>
        <v>17947155.34612</v>
      </c>
      <c r="H1257" s="3">
        <f t="shared" si="41"/>
        <v>0.19999999925494194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663614.04</v>
      </c>
      <c r="D1258" s="2">
        <f>BILANCA!E254</f>
        <v>1470604.32</v>
      </c>
      <c r="E1258" s="2">
        <v>0</v>
      </c>
      <c r="F1258" s="2">
        <v>0</v>
      </c>
      <c r="G1258" s="3">
        <f t="shared" si="38"/>
        <v>893996.02463999996</v>
      </c>
      <c r="H1258" s="3">
        <f t="shared" si="41"/>
        <v>0.36000000010244548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605926.62</v>
      </c>
      <c r="D1259" s="2">
        <f>BILANCA!E255</f>
        <v>-48689.440000000002</v>
      </c>
      <c r="E1259" s="2">
        <v>0</v>
      </c>
      <c r="F1259" s="2">
        <v>0</v>
      </c>
      <c r="G1259" s="3">
        <f t="shared" si="38"/>
        <v>126628.38725999999</v>
      </c>
      <c r="H1259" s="3">
        <f t="shared" si="41"/>
        <v>0.82000000000698492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605926.62</v>
      </c>
      <c r="D1260" s="2">
        <f>BILANCA!E256</f>
        <v>0</v>
      </c>
      <c r="E1260" s="2">
        <v>0</v>
      </c>
      <c r="F1260" s="2">
        <v>0</v>
      </c>
      <c r="G1260" s="3">
        <f t="shared" si="38"/>
        <v>151481.655</v>
      </c>
      <c r="H1260" s="3">
        <f t="shared" si="41"/>
        <v>0.38000000000465661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605926.62</v>
      </c>
      <c r="D1261" s="2">
        <f>BILANCA!E257</f>
        <v>0</v>
      </c>
      <c r="E1261" s="2">
        <v>0</v>
      </c>
      <c r="F1261" s="2">
        <v>0</v>
      </c>
      <c r="G1261" s="3">
        <f t="shared" si="38"/>
        <v>152087.58162000001</v>
      </c>
      <c r="H1261" s="3">
        <f t="shared" si="41"/>
        <v>0.38000000000465661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48689.440000000002</v>
      </c>
      <c r="E1264" s="2">
        <v>0</v>
      </c>
      <c r="F1264" s="2">
        <v>0</v>
      </c>
      <c r="G1264" s="3">
        <f t="shared" si="38"/>
        <v>24734.235520000002</v>
      </c>
      <c r="H1264" s="3">
        <f t="shared" si="41"/>
        <v>0.44000000000232831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48689.440000000002</v>
      </c>
      <c r="E1265" s="2">
        <v>0</v>
      </c>
      <c r="F1265" s="2">
        <v>0</v>
      </c>
      <c r="G1265" s="3">
        <f t="shared" si="38"/>
        <v>24831.614400000002</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2528.16</v>
      </c>
      <c r="E1268" s="2">
        <v>0</v>
      </c>
      <c r="F1268" s="2">
        <v>0</v>
      </c>
      <c r="G1268" s="3">
        <f>B1268/1000*C1268+B1268/500*D1268</f>
        <v>1304.5305599999999</v>
      </c>
      <c r="H1268" s="3">
        <f>ABS(C1268-ROUND(C1268,0))+ABS(D1268-ROUND(D1268,0))</f>
        <v>0.15999999999985448</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2528.16</v>
      </c>
      <c r="E1275" s="2">
        <v>0</v>
      </c>
      <c r="F1275" s="2">
        <v>0</v>
      </c>
      <c r="G1275" s="3">
        <f t="shared" si="46"/>
        <v>1339.9248</v>
      </c>
      <c r="H1275" s="3">
        <f t="shared" si="47"/>
        <v>0.15999999999985448</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265879.95</v>
      </c>
      <c r="D1278" s="2">
        <f>BILANCA!E274</f>
        <v>285882.91000000003</v>
      </c>
      <c r="E1278" s="2">
        <v>0</v>
      </c>
      <c r="F1278" s="2">
        <v>0</v>
      </c>
      <c r="G1278" s="3">
        <f t="shared" si="38"/>
        <v>224489.06636000003</v>
      </c>
      <c r="H1278" s="3">
        <f t="shared" si="41"/>
        <v>0.13999999995576218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8232.1</v>
      </c>
      <c r="D1279" s="2">
        <f>BILANCA!E275</f>
        <v>73201.52</v>
      </c>
      <c r="E1279" s="2">
        <v>0</v>
      </c>
      <c r="F1279" s="2">
        <v>0</v>
      </c>
      <c r="G1279" s="3">
        <f t="shared" ref="G1279:G1294" si="48">B1279/1000*C1279+B1279/500*D1279</f>
        <v>41596.852660000004</v>
      </c>
      <c r="H1279" s="3">
        <f t="shared" ref="H1279:H1294" si="49">ABS(C1279-ROUND(C1279,0))+ABS(D1279-ROUND(D1279,0))</f>
        <v>0.57999999999628926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17613.75</v>
      </c>
      <c r="D1281" s="2">
        <f>BILANCA!E277</f>
        <v>14537.5</v>
      </c>
      <c r="E1281" s="2">
        <v>0</v>
      </c>
      <c r="F1281" s="2">
        <v>0</v>
      </c>
      <c r="G1281" s="3">
        <f t="shared" si="48"/>
        <v>12652.651250000001</v>
      </c>
      <c r="H1281" s="3">
        <f t="shared" si="49"/>
        <v>0.75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17613.75</v>
      </c>
      <c r="D1284" s="2">
        <f>BILANCA!E280</f>
        <v>14437.5</v>
      </c>
      <c r="E1284" s="2">
        <v>0</v>
      </c>
      <c r="F1284" s="2">
        <v>0</v>
      </c>
      <c r="G1284" s="3">
        <f t="shared" si="48"/>
        <v>12737.917500000001</v>
      </c>
      <c r="H1284" s="3">
        <f t="shared" si="49"/>
        <v>0.75</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100</v>
      </c>
      <c r="E1287" s="2">
        <v>0</v>
      </c>
      <c r="F1287" s="2">
        <v>0</v>
      </c>
      <c r="G1287" s="3">
        <f t="shared" si="48"/>
        <v>55.400000000000006</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94158.16</v>
      </c>
      <c r="D1290" s="2">
        <f>BILANCA!E286</f>
        <v>105371.69</v>
      </c>
      <c r="E1290" s="2">
        <v>0</v>
      </c>
      <c r="F1290" s="2">
        <v>0</v>
      </c>
      <c r="G1290" s="3">
        <f t="shared" si="48"/>
        <v>85372.431200000006</v>
      </c>
      <c r="H1290" s="3">
        <f t="shared" si="49"/>
        <v>0.47000000000116415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141239.38</v>
      </c>
      <c r="D1291" s="2">
        <f>BILANCA!E287</f>
        <v>59443.45</v>
      </c>
      <c r="E1291" s="2">
        <v>0</v>
      </c>
      <c r="F1291" s="2">
        <v>0</v>
      </c>
      <c r="G1291" s="3">
        <f t="shared" si="48"/>
        <v>73095.484680000009</v>
      </c>
      <c r="H1291" s="3">
        <f t="shared" si="49"/>
        <v>0.83000000000174623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4636.5600000000004</v>
      </c>
      <c r="D1294" s="2">
        <f>BILANCA!E290</f>
        <v>33328.75</v>
      </c>
      <c r="E1294" s="2">
        <v>0</v>
      </c>
      <c r="F1294" s="2">
        <v>0</v>
      </c>
      <c r="G1294" s="3">
        <f t="shared" si="48"/>
        <v>20247.513039999998</v>
      </c>
      <c r="H1294" s="3">
        <f t="shared" si="49"/>
        <v>0.68999999999959982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136198.13</v>
      </c>
      <c r="D1295" s="2">
        <f>BILANCA!E291</f>
        <v>29815.8</v>
      </c>
      <c r="E1295" s="2">
        <v>0</v>
      </c>
      <c r="F1295" s="2">
        <v>0</v>
      </c>
      <c r="G1295" s="3">
        <f t="shared" si="38"/>
        <v>55811.473050000001</v>
      </c>
      <c r="H1295" s="3">
        <f t="shared" si="41"/>
        <v>0.33000000000538421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136198.13</v>
      </c>
      <c r="D1296" s="2">
        <f>BILANCA!E292</f>
        <v>29815.8</v>
      </c>
      <c r="E1296" s="2">
        <v>0</v>
      </c>
      <c r="F1296" s="2">
        <v>0</v>
      </c>
      <c r="G1296" s="3">
        <f t="shared" ref="G1296:G1299" si="50">B1296/1000*C1296+B1296/500*D1296</f>
        <v>56007.302779999998</v>
      </c>
      <c r="H1296" s="3">
        <f t="shared" ref="H1296:H1299" si="51">ABS(C1296-ROUND(C1296,0))+ABS(D1296-ROUND(D1296,0))</f>
        <v>0.33000000000538421</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2407415.4500000002</v>
      </c>
      <c r="D1301" s="2">
        <f>BILANCA!E297</f>
        <v>5330283.68</v>
      </c>
      <c r="E1301" s="2">
        <v>0</v>
      </c>
      <c r="F1301" s="2">
        <v>0</v>
      </c>
      <c r="G1301" s="3">
        <f t="shared" si="38"/>
        <v>3802782.9977099998</v>
      </c>
      <c r="H1301" s="3">
        <f t="shared" si="41"/>
        <v>0.77000000048428774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2407415.4500000002</v>
      </c>
      <c r="D1302" s="2">
        <f>BILANCA!E298</f>
        <v>5330283.68</v>
      </c>
      <c r="E1302" s="2">
        <v>0</v>
      </c>
      <c r="F1302" s="2">
        <v>0</v>
      </c>
      <c r="G1302" s="3">
        <f t="shared" si="38"/>
        <v>3815850.9805199997</v>
      </c>
      <c r="H1302" s="3">
        <f t="shared" si="41"/>
        <v>0.77000000048428774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608975.52</v>
      </c>
      <c r="D1305" s="2">
        <f>BILANCA!E302</f>
        <v>593421.27</v>
      </c>
      <c r="E1305" s="2">
        <v>0</v>
      </c>
      <c r="F1305" s="2">
        <v>0</v>
      </c>
      <c r="G1305" s="3">
        <f t="shared" si="38"/>
        <v>529766.32770000002</v>
      </c>
      <c r="H1305" s="3">
        <f t="shared" si="41"/>
        <v>0.75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31609.41</v>
      </c>
      <c r="D1306" s="2">
        <f>BILANCA!E303</f>
        <v>52824.72</v>
      </c>
      <c r="E1306" s="2">
        <v>0</v>
      </c>
      <c r="F1306" s="2">
        <v>0</v>
      </c>
      <c r="G1306" s="3">
        <f t="shared" si="38"/>
        <v>40628.619599999998</v>
      </c>
      <c r="H1306" s="3">
        <f t="shared" si="41"/>
        <v>0.68999999999869033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9232.5</v>
      </c>
      <c r="D1307" s="2">
        <f>BILANCA!E304</f>
        <v>37125.56</v>
      </c>
      <c r="E1307" s="2">
        <v>0</v>
      </c>
      <c r="F1307" s="2">
        <v>0</v>
      </c>
      <c r="G1307" s="3">
        <f>B1307/1000*C1307+B1307/500*D1307</f>
        <v>24794.635139999999</v>
      </c>
      <c r="H1307" s="3">
        <f>ABS(C1307-ROUND(C1307,0))+ABS(D1307-ROUND(D1307,0))</f>
        <v>0.94000000000232831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29782.55</v>
      </c>
      <c r="D1308" s="2">
        <f>BILANCA!E305</f>
        <v>29782.55</v>
      </c>
      <c r="E1308" s="2">
        <v>0</v>
      </c>
      <c r="F1308" s="2">
        <v>0</v>
      </c>
      <c r="G1308" s="3">
        <f t="shared" ref="G1308:G1581" si="52">B1308/1000*C1308+B1308/500*D1308</f>
        <v>26625.599699999999</v>
      </c>
      <c r="H1308" s="3">
        <f t="shared" si="41"/>
        <v>0.90000000000145519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106382.33</v>
      </c>
      <c r="D1309" s="2">
        <f>BILANCA!E306</f>
        <v>0</v>
      </c>
      <c r="E1309" s="2">
        <v>0</v>
      </c>
      <c r="F1309" s="2">
        <v>0</v>
      </c>
      <c r="G1309" s="3">
        <f t="shared" si="52"/>
        <v>31808.31667</v>
      </c>
      <c r="H1309" s="3">
        <f t="shared" si="41"/>
        <v>0.33000000000174623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23819.11</v>
      </c>
      <c r="D1312" s="2">
        <f>BILANCA!E309</f>
        <v>36148.160000000003</v>
      </c>
      <c r="E1312" s="2">
        <v>0</v>
      </c>
      <c r="F1312" s="2">
        <v>0</v>
      </c>
      <c r="G1312" s="3">
        <f t="shared" si="52"/>
        <v>29026.859860000004</v>
      </c>
      <c r="H1312" s="3">
        <f t="shared" si="41"/>
        <v>0.27000000000407454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451.26</v>
      </c>
      <c r="D1314" s="2">
        <f>BILANCA!E311</f>
        <v>562.75</v>
      </c>
      <c r="E1314" s="2">
        <v>0</v>
      </c>
      <c r="F1314" s="2">
        <v>0</v>
      </c>
      <c r="G1314" s="3">
        <f t="shared" si="52"/>
        <v>479.33503999999999</v>
      </c>
      <c r="H1314" s="3">
        <f t="shared" si="41"/>
        <v>0.50999999999999091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25969.25</v>
      </c>
      <c r="D1339" s="2">
        <f>BILANCA!E336</f>
        <v>24187.17</v>
      </c>
      <c r="E1339" s="2">
        <v>0</v>
      </c>
      <c r="F1339" s="2">
        <v>0</v>
      </c>
      <c r="G1339" s="3">
        <f t="shared" si="52"/>
        <v>24459.041109999998</v>
      </c>
      <c r="H1339" s="3">
        <f t="shared" si="41"/>
        <v>0.41999999999825377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134200.70000000001</v>
      </c>
      <c r="D1340" s="2">
        <f>BILANCA!E337</f>
        <v>169166.18</v>
      </c>
      <c r="E1340" s="2">
        <v>0</v>
      </c>
      <c r="F1340" s="2">
        <v>0</v>
      </c>
      <c r="G1340" s="3">
        <f t="shared" si="52"/>
        <v>155935.90979999999</v>
      </c>
      <c r="H1340" s="3">
        <f t="shared" si="41"/>
        <v>0.47999999998137355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61755.47</v>
      </c>
      <c r="D1341" s="2">
        <f>BILANCA!E338</f>
        <v>61917.78</v>
      </c>
      <c r="E1341" s="2">
        <v>0</v>
      </c>
      <c r="F1341" s="2">
        <v>0</v>
      </c>
      <c r="G1341" s="3">
        <f t="shared" si="52"/>
        <v>61430.630929999999</v>
      </c>
      <c r="H1341" s="3">
        <f t="shared" si="41"/>
        <v>0.69000000000232831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422692.08</v>
      </c>
      <c r="D1342" s="2">
        <f>BILANCA!E339</f>
        <v>183984.46</v>
      </c>
      <c r="E1342" s="2">
        <v>0</v>
      </c>
      <c r="F1342" s="2">
        <v>0</v>
      </c>
      <c r="G1342" s="3">
        <f t="shared" si="52"/>
        <v>262499.45199999999</v>
      </c>
      <c r="H1342" s="3">
        <f t="shared" si="41"/>
        <v>0.54000000000814907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398168.44</v>
      </c>
      <c r="D1346" s="2">
        <f>BILANCA!E343</f>
        <v>1138797.32</v>
      </c>
      <c r="E1346" s="2">
        <v>0</v>
      </c>
      <c r="F1346" s="2">
        <v>0</v>
      </c>
      <c r="G1346" s="3">
        <f t="shared" si="52"/>
        <v>899056.39488000004</v>
      </c>
      <c r="H1346" s="3">
        <f t="shared" si="41"/>
        <v>0.76000000006752089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26172.11</v>
      </c>
      <c r="D1370" s="2">
        <f>BILANCA!E367</f>
        <v>31272.11</v>
      </c>
      <c r="E1370" s="2">
        <v>0</v>
      </c>
      <c r="F1370" s="2">
        <v>0</v>
      </c>
      <c r="G1370" s="3">
        <f t="shared" si="57"/>
        <v>31937.878799999999</v>
      </c>
      <c r="H1370" s="3">
        <f t="shared" si="58"/>
        <v>0.22000000000116415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940841.61</v>
      </c>
      <c r="D1392" s="2">
        <f>BILANCA!E389</f>
        <v>3193528.49</v>
      </c>
      <c r="E1392" s="2">
        <v>0</v>
      </c>
      <c r="F1392" s="2">
        <v>0</v>
      </c>
      <c r="G1392" s="3">
        <f t="shared" si="61"/>
        <v>2799257.26138</v>
      </c>
      <c r="H1392" s="3">
        <f t="shared" si="62"/>
        <v>0.88000000023748726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1466573.84</v>
      </c>
      <c r="D1394" s="2">
        <f>BILANCA!E391</f>
        <v>1544148.34</v>
      </c>
      <c r="E1394" s="2">
        <v>0</v>
      </c>
      <c r="F1394" s="2">
        <v>0</v>
      </c>
      <c r="G1394" s="3">
        <f t="shared" si="61"/>
        <v>1749070.2796800002</v>
      </c>
      <c r="H1394" s="3">
        <f t="shared" si="62"/>
        <v>0.5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592606.85</v>
      </c>
      <c r="E1397" s="2">
        <v>0</v>
      </c>
      <c r="F1397" s="2">
        <v>0</v>
      </c>
      <c r="G1397" s="3">
        <f t="shared" si="61"/>
        <v>458677.70189999999</v>
      </c>
      <c r="H1397" s="3">
        <f t="shared" si="62"/>
        <v>0.15000000002328306</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363683.73</v>
      </c>
      <c r="D1401" s="7">
        <f>'RAS-funkcijski'!E5</f>
        <v>523623.54000000004</v>
      </c>
      <c r="E1401" s="7">
        <v>0</v>
      </c>
      <c r="F1401" s="7">
        <v>0</v>
      </c>
      <c r="G1401" s="8">
        <f t="shared" si="52"/>
        <v>1410.9308100000001</v>
      </c>
      <c r="H1401" s="8">
        <f t="shared" si="41"/>
        <v>0.72999999998137355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64910.87</v>
      </c>
      <c r="D1402" s="2">
        <f>'RAS-funkcijski'!E6</f>
        <v>85497.42</v>
      </c>
      <c r="E1402" s="2">
        <v>0</v>
      </c>
      <c r="F1402" s="2">
        <v>0</v>
      </c>
      <c r="G1402" s="3">
        <f t="shared" si="52"/>
        <v>471.81142</v>
      </c>
      <c r="H1402" s="3">
        <f t="shared" si="41"/>
        <v>0.54999999999563443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58068.72</v>
      </c>
      <c r="D1403" s="2">
        <f>'RAS-funkcijski'!E7</f>
        <v>72913.08</v>
      </c>
      <c r="E1403" s="2">
        <v>0</v>
      </c>
      <c r="F1403" s="2">
        <v>0</v>
      </c>
      <c r="G1403" s="3">
        <f t="shared" si="52"/>
        <v>611.68464000000006</v>
      </c>
      <c r="H1403" s="3">
        <f t="shared" si="41"/>
        <v>0.36000000000058208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6842.15</v>
      </c>
      <c r="D1404" s="2">
        <f>'RAS-funkcijski'!E8</f>
        <v>12584.34</v>
      </c>
      <c r="E1404" s="2">
        <v>0</v>
      </c>
      <c r="F1404" s="2">
        <v>0</v>
      </c>
      <c r="G1404" s="3">
        <f t="shared" si="52"/>
        <v>128.04331999999999</v>
      </c>
      <c r="H1404" s="3">
        <f t="shared" si="41"/>
        <v>0.48999999999978172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291875.93</v>
      </c>
      <c r="D1409" s="2">
        <f>'RAS-funkcijski'!E13</f>
        <v>429048.28</v>
      </c>
      <c r="E1409" s="2">
        <v>0</v>
      </c>
      <c r="F1409" s="2">
        <v>0</v>
      </c>
      <c r="G1409" s="3">
        <f t="shared" si="52"/>
        <v>10349.752409999999</v>
      </c>
      <c r="H1409" s="3">
        <f t="shared" si="41"/>
        <v>0.3500000000349246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174064.72</v>
      </c>
      <c r="D1410" s="2">
        <f>'RAS-funkcijski'!E14</f>
        <v>257715.03</v>
      </c>
      <c r="E1410" s="2">
        <v>0</v>
      </c>
      <c r="F1410" s="2">
        <v>0</v>
      </c>
      <c r="G1410" s="3">
        <f t="shared" si="52"/>
        <v>6894.9478000000008</v>
      </c>
      <c r="H1410" s="3">
        <f t="shared" si="41"/>
        <v>0.30999999999767169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117811.21</v>
      </c>
      <c r="D1412" s="2">
        <f>'RAS-funkcijski'!E16</f>
        <v>171333.25</v>
      </c>
      <c r="E1412" s="2">
        <v>0</v>
      </c>
      <c r="F1412" s="2">
        <v>0</v>
      </c>
      <c r="G1412" s="3">
        <f t="shared" si="52"/>
        <v>5525.7325200000005</v>
      </c>
      <c r="H1412" s="3">
        <f t="shared" si="41"/>
        <v>0.46000000000640284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6896.93</v>
      </c>
      <c r="D1416" s="2">
        <f>'RAS-funkcijski'!E20</f>
        <v>9077.84</v>
      </c>
      <c r="E1416" s="2">
        <v>0</v>
      </c>
      <c r="F1416" s="2">
        <v>0</v>
      </c>
      <c r="G1416" s="3">
        <f t="shared" si="52"/>
        <v>400.84176000000002</v>
      </c>
      <c r="H1416" s="3">
        <f t="shared" si="41"/>
        <v>0.22999999999956344</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60928.55</v>
      </c>
      <c r="D1424" s="2">
        <f>'RAS-funkcijski'!E28</f>
        <v>78082.299999999988</v>
      </c>
      <c r="E1424" s="2">
        <v>0</v>
      </c>
      <c r="F1424" s="2">
        <v>0</v>
      </c>
      <c r="G1424" s="3">
        <f t="shared" si="52"/>
        <v>5210.2356</v>
      </c>
      <c r="H1424" s="3">
        <f t="shared" si="41"/>
        <v>0.74999999998544808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53564.800000000003</v>
      </c>
      <c r="D1426" s="2">
        <f>'RAS-funkcijski'!E30</f>
        <v>70012.62</v>
      </c>
      <c r="E1426" s="2">
        <v>0</v>
      </c>
      <c r="F1426" s="2">
        <v>0</v>
      </c>
      <c r="G1426" s="3">
        <f t="shared" si="52"/>
        <v>5033.3410399999993</v>
      </c>
      <c r="H1426" s="3">
        <f t="shared" si="41"/>
        <v>0.58000000000174623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7363.75</v>
      </c>
      <c r="D1430" s="2">
        <f>'RAS-funkcijski'!E34</f>
        <v>8069.68</v>
      </c>
      <c r="E1430" s="2">
        <v>0</v>
      </c>
      <c r="F1430" s="2">
        <v>0</v>
      </c>
      <c r="G1430" s="3">
        <f t="shared" si="52"/>
        <v>705.0933</v>
      </c>
      <c r="H1430" s="3">
        <f t="shared" si="41"/>
        <v>0.56999999999970896</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674711.74999999988</v>
      </c>
      <c r="D1431" s="2">
        <f>'RAS-funkcijski'!E35</f>
        <v>919233.23999999987</v>
      </c>
      <c r="E1431" s="2">
        <v>0</v>
      </c>
      <c r="F1431" s="2">
        <v>0</v>
      </c>
      <c r="G1431" s="3">
        <f t="shared" si="52"/>
        <v>77908.525129999995</v>
      </c>
      <c r="H1431" s="3">
        <f t="shared" si="41"/>
        <v>0.48999999999068677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8154.46</v>
      </c>
      <c r="D1435" s="2">
        <f>'RAS-funkcijski'!E39</f>
        <v>10154.459999999999</v>
      </c>
      <c r="E1435" s="2">
        <v>0</v>
      </c>
      <c r="F1435" s="2">
        <v>0</v>
      </c>
      <c r="G1435" s="3">
        <f t="shared" si="52"/>
        <v>996.2183</v>
      </c>
      <c r="H1435" s="3">
        <f t="shared" si="41"/>
        <v>0.91999999999916326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2654.46</v>
      </c>
      <c r="D1436" s="2">
        <f>'RAS-funkcijski'!E40</f>
        <v>2654.46</v>
      </c>
      <c r="E1436" s="2">
        <v>0</v>
      </c>
      <c r="F1436" s="2">
        <v>0</v>
      </c>
      <c r="G1436" s="3">
        <f t="shared" si="52"/>
        <v>286.68167999999997</v>
      </c>
      <c r="H1436" s="3">
        <f t="shared" si="41"/>
        <v>0.92000000000007276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5500</v>
      </c>
      <c r="D1438" s="2">
        <f>'RAS-funkcijski'!E42</f>
        <v>7500</v>
      </c>
      <c r="E1438" s="2">
        <v>0</v>
      </c>
      <c r="F1438" s="2">
        <v>0</v>
      </c>
      <c r="G1438" s="3">
        <f t="shared" si="52"/>
        <v>779</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35430.01</v>
      </c>
      <c r="D1439" s="2">
        <f>'RAS-funkcijski'!E43</f>
        <v>32768.120000000003</v>
      </c>
      <c r="E1439" s="2">
        <v>0</v>
      </c>
      <c r="F1439" s="2">
        <v>0</v>
      </c>
      <c r="G1439" s="3">
        <f t="shared" si="52"/>
        <v>3937.6837500000001</v>
      </c>
      <c r="H1439" s="3">
        <f t="shared" si="41"/>
        <v>0.13000000000465661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1401.35</v>
      </c>
      <c r="D1443" s="2">
        <f>'RAS-funkcijski'!E47</f>
        <v>4014.49</v>
      </c>
      <c r="E1443" s="2">
        <v>0</v>
      </c>
      <c r="F1443" s="2">
        <v>0</v>
      </c>
      <c r="G1443" s="3">
        <f t="shared" si="52"/>
        <v>405.50418999999994</v>
      </c>
      <c r="H1443" s="3">
        <f t="shared" si="63"/>
        <v>0.83999999999969077</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34028.660000000003</v>
      </c>
      <c r="D1444" s="2">
        <f>'RAS-funkcijski'!E48</f>
        <v>28753.63</v>
      </c>
      <c r="E1444" s="2">
        <v>0</v>
      </c>
      <c r="F1444" s="2">
        <v>0</v>
      </c>
      <c r="G1444" s="3">
        <f t="shared" si="52"/>
        <v>4027.5804799999996</v>
      </c>
      <c r="H1444" s="3">
        <f t="shared" si="63"/>
        <v>0.70999999999548891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574774.77</v>
      </c>
      <c r="D1450" s="2">
        <f>'RAS-funkcijski'!E54</f>
        <v>832812.1</v>
      </c>
      <c r="E1450" s="2">
        <v>0</v>
      </c>
      <c r="F1450" s="2">
        <v>0</v>
      </c>
      <c r="G1450" s="3">
        <f t="shared" si="52"/>
        <v>112019.94850000001</v>
      </c>
      <c r="H1450" s="3">
        <f t="shared" si="63"/>
        <v>0.32999999995809048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573874.77</v>
      </c>
      <c r="D1451" s="2">
        <f>'RAS-funkcijski'!E55</f>
        <v>831912.1</v>
      </c>
      <c r="E1451" s="2">
        <v>0</v>
      </c>
      <c r="F1451" s="2">
        <v>0</v>
      </c>
      <c r="G1451" s="3">
        <f t="shared" si="52"/>
        <v>114122.64747</v>
      </c>
      <c r="H1451" s="3">
        <f t="shared" si="63"/>
        <v>0.32999999995809048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900</v>
      </c>
      <c r="D1452" s="2">
        <f>'RAS-funkcijski'!E56</f>
        <v>900</v>
      </c>
      <c r="E1452" s="2">
        <v>0</v>
      </c>
      <c r="F1452" s="2">
        <v>0</v>
      </c>
      <c r="G1452" s="3">
        <f t="shared" si="52"/>
        <v>140.39999999999998</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7903.45</v>
      </c>
      <c r="D1456" s="2">
        <f>'RAS-funkcijski'!E60</f>
        <v>8600.7199999999993</v>
      </c>
      <c r="E1456" s="2">
        <v>0</v>
      </c>
      <c r="F1456" s="2">
        <v>0</v>
      </c>
      <c r="G1456" s="3">
        <f t="shared" si="52"/>
        <v>1405.87384</v>
      </c>
      <c r="H1456" s="3">
        <f t="shared" si="63"/>
        <v>0.73000000000047294</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21868.07</v>
      </c>
      <c r="D1457" s="2">
        <f>'RAS-funkcijski'!E61</f>
        <v>21092.19</v>
      </c>
      <c r="E1457" s="2">
        <v>0</v>
      </c>
      <c r="F1457" s="2">
        <v>0</v>
      </c>
      <c r="G1457" s="3">
        <f t="shared" si="52"/>
        <v>3650.9896499999995</v>
      </c>
      <c r="H1457" s="3">
        <f t="shared" si="63"/>
        <v>0.25999999999839929</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21868.07</v>
      </c>
      <c r="D1461" s="2">
        <f>'RAS-funkcijski'!E65</f>
        <v>21092.19</v>
      </c>
      <c r="E1461" s="2">
        <v>0</v>
      </c>
      <c r="F1461" s="2">
        <v>0</v>
      </c>
      <c r="G1461" s="3">
        <f t="shared" si="52"/>
        <v>3907.1994500000001</v>
      </c>
      <c r="H1461" s="3">
        <f t="shared" si="63"/>
        <v>0.25999999999839929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26580.99</v>
      </c>
      <c r="D1470" s="2">
        <f>'RAS-funkcijski'!E74</f>
        <v>13805.65</v>
      </c>
      <c r="E1470" s="2">
        <v>0</v>
      </c>
      <c r="F1470" s="2">
        <v>0</v>
      </c>
      <c r="G1470" s="3">
        <f t="shared" si="52"/>
        <v>3793.4603000000006</v>
      </c>
      <c r="H1470" s="3">
        <f t="shared" si="63"/>
        <v>0.35999999999876309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396537.65</v>
      </c>
      <c r="D1471" s="2">
        <f>'RAS-funkcijski'!E75</f>
        <v>466365.15</v>
      </c>
      <c r="E1471" s="2">
        <v>0</v>
      </c>
      <c r="F1471" s="2">
        <v>0</v>
      </c>
      <c r="G1471" s="3">
        <f t="shared" si="52"/>
        <v>94378.024449999997</v>
      </c>
      <c r="H1471" s="3">
        <f t="shared" si="63"/>
        <v>0.5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74834.789999999994</v>
      </c>
      <c r="D1472" s="2">
        <f>'RAS-funkcijski'!E76</f>
        <v>19101.189999999999</v>
      </c>
      <c r="E1472" s="2">
        <v>0</v>
      </c>
      <c r="F1472" s="2">
        <v>0</v>
      </c>
      <c r="G1472" s="3">
        <f t="shared" si="52"/>
        <v>8138.6762399999989</v>
      </c>
      <c r="H1472" s="3">
        <f t="shared" si="63"/>
        <v>0.40000000000509317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1002.79</v>
      </c>
      <c r="D1475" s="2">
        <f>'RAS-funkcijski'!E79</f>
        <v>2843.5</v>
      </c>
      <c r="E1475" s="2">
        <v>0</v>
      </c>
      <c r="F1475" s="2">
        <v>0</v>
      </c>
      <c r="G1475" s="3">
        <f t="shared" si="52"/>
        <v>501.73424999999997</v>
      </c>
      <c r="H1475" s="3">
        <f t="shared" si="63"/>
        <v>0.71000000000003638</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320700.07</v>
      </c>
      <c r="D1477" s="2">
        <f>'RAS-funkcijski'!E81</f>
        <v>444420.46</v>
      </c>
      <c r="E1477" s="2">
        <v>0</v>
      </c>
      <c r="F1477" s="2">
        <v>0</v>
      </c>
      <c r="G1477" s="3">
        <f t="shared" si="52"/>
        <v>93134.656230000008</v>
      </c>
      <c r="H1477" s="3">
        <f t="shared" si="63"/>
        <v>0.53000000002793968</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522756.43</v>
      </c>
      <c r="D1478" s="2">
        <f>'RAS-funkcijski'!E82</f>
        <v>239889.37</v>
      </c>
      <c r="E1478" s="2">
        <v>0</v>
      </c>
      <c r="F1478" s="2">
        <v>0</v>
      </c>
      <c r="G1478" s="3">
        <f t="shared" si="52"/>
        <v>78197.743259999988</v>
      </c>
      <c r="H1478" s="3">
        <f t="shared" si="63"/>
        <v>0.79999999998835847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102416.07</v>
      </c>
      <c r="D1480" s="2">
        <f>'RAS-funkcijski'!E84</f>
        <v>153474.42000000001</v>
      </c>
      <c r="E1480" s="2">
        <v>0</v>
      </c>
      <c r="F1480" s="2">
        <v>0</v>
      </c>
      <c r="G1480" s="3">
        <f t="shared" si="52"/>
        <v>32749.192800000004</v>
      </c>
      <c r="H1480" s="3">
        <f t="shared" si="63"/>
        <v>0.4900000000197906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61380.95</v>
      </c>
      <c r="D1482" s="2">
        <f>'RAS-funkcijski'!E86</f>
        <v>48067.49</v>
      </c>
      <c r="E1482" s="2">
        <v>0</v>
      </c>
      <c r="F1482" s="2">
        <v>0</v>
      </c>
      <c r="G1482" s="3">
        <f t="shared" si="52"/>
        <v>12916.306260000001</v>
      </c>
      <c r="H1482" s="3">
        <f t="shared" si="63"/>
        <v>0.54000000000087311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358959.41</v>
      </c>
      <c r="D1484" s="2">
        <f>'RAS-funkcijski'!E88</f>
        <v>38347.46</v>
      </c>
      <c r="E1484" s="2">
        <v>0</v>
      </c>
      <c r="F1484" s="2">
        <v>0</v>
      </c>
      <c r="G1484" s="3">
        <f t="shared" si="52"/>
        <v>36594.96372</v>
      </c>
      <c r="H1484" s="3">
        <f t="shared" si="63"/>
        <v>0.86999999997351551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4373.8</v>
      </c>
      <c r="D1485" s="2">
        <f>'RAS-funkcijski'!E89</f>
        <v>11570</v>
      </c>
      <c r="E1485" s="2">
        <v>0</v>
      </c>
      <c r="F1485" s="2">
        <v>0</v>
      </c>
      <c r="G1485" s="3">
        <f t="shared" si="52"/>
        <v>2338.6730000000002</v>
      </c>
      <c r="H1485" s="3">
        <f t="shared" si="63"/>
        <v>0.1999999999998181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800</v>
      </c>
      <c r="D1490" s="2">
        <f>'RAS-funkcijski'!E94</f>
        <v>1000</v>
      </c>
      <c r="E1490" s="2">
        <v>0</v>
      </c>
      <c r="F1490" s="2">
        <v>0</v>
      </c>
      <c r="G1490" s="3">
        <f t="shared" si="52"/>
        <v>252</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800</v>
      </c>
      <c r="D1491" s="2">
        <f>'RAS-funkcijski'!E95</f>
        <v>1000</v>
      </c>
      <c r="E1491" s="2">
        <v>0</v>
      </c>
      <c r="F1491" s="2">
        <v>0</v>
      </c>
      <c r="G1491" s="3">
        <f t="shared" si="52"/>
        <v>254.8</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1585</v>
      </c>
      <c r="D1500" s="2">
        <f>'RAS-funkcijski'!E104</f>
        <v>1520</v>
      </c>
      <c r="E1500" s="2">
        <v>0</v>
      </c>
      <c r="F1500" s="2">
        <v>0</v>
      </c>
      <c r="G1500" s="3">
        <f t="shared" si="52"/>
        <v>462.5</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1988.8</v>
      </c>
      <c r="D1502" s="2">
        <f>'RAS-funkcijski'!E106</f>
        <v>9050</v>
      </c>
      <c r="E1502" s="2">
        <v>0</v>
      </c>
      <c r="F1502" s="2">
        <v>0</v>
      </c>
      <c r="G1502" s="3">
        <f t="shared" si="52"/>
        <v>2049.0575999999996</v>
      </c>
      <c r="H1502" s="3">
        <f t="shared" si="63"/>
        <v>0.20000000000004547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252771.06</v>
      </c>
      <c r="D1503" s="2">
        <f>'RAS-funkcijski'!E107</f>
        <v>288660.71999999997</v>
      </c>
      <c r="E1503" s="2">
        <v>0</v>
      </c>
      <c r="F1503" s="2">
        <v>0</v>
      </c>
      <c r="G1503" s="3">
        <f t="shared" si="52"/>
        <v>85499.527499999997</v>
      </c>
      <c r="H1503" s="3">
        <f t="shared" si="63"/>
        <v>0.34000000002561137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25244.1</v>
      </c>
      <c r="D1504" s="2">
        <f>'RAS-funkcijski'!E108</f>
        <v>31300</v>
      </c>
      <c r="E1504" s="2">
        <v>0</v>
      </c>
      <c r="F1504" s="2">
        <v>0</v>
      </c>
      <c r="G1504" s="3">
        <f t="shared" si="52"/>
        <v>9135.786399999999</v>
      </c>
      <c r="H1504" s="3">
        <f t="shared" si="63"/>
        <v>9.9999999998544808E-2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12910.98</v>
      </c>
      <c r="D1506" s="2">
        <f>'RAS-funkcijski'!E110</f>
        <v>8821.2199999999993</v>
      </c>
      <c r="E1506" s="2">
        <v>0</v>
      </c>
      <c r="F1506" s="2">
        <v>0</v>
      </c>
      <c r="G1506" s="3">
        <f t="shared" si="52"/>
        <v>3238.6625199999999</v>
      </c>
      <c r="H1506" s="3">
        <f t="shared" si="63"/>
        <v>0.23999999999978172</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20183.53</v>
      </c>
      <c r="D1507" s="2">
        <f>'RAS-funkcijski'!E111</f>
        <v>20332.45</v>
      </c>
      <c r="E1507" s="2">
        <v>0</v>
      </c>
      <c r="F1507" s="2">
        <v>0</v>
      </c>
      <c r="G1507" s="3">
        <f t="shared" si="52"/>
        <v>6510.7820099999999</v>
      </c>
      <c r="H1507" s="3">
        <f t="shared" si="63"/>
        <v>0.92000000000189175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194432.45</v>
      </c>
      <c r="D1509" s="2">
        <f>'RAS-funkcijski'!E113</f>
        <v>228207.05</v>
      </c>
      <c r="E1509" s="2">
        <v>0</v>
      </c>
      <c r="F1509" s="2">
        <v>0</v>
      </c>
      <c r="G1509" s="3">
        <f t="shared" si="52"/>
        <v>70942.273950000003</v>
      </c>
      <c r="H1509" s="3">
        <f t="shared" si="63"/>
        <v>0.5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550822.52</v>
      </c>
      <c r="D1510" s="2">
        <f>'RAS-funkcijski'!E114</f>
        <v>1771003.23</v>
      </c>
      <c r="E1510" s="2">
        <v>0</v>
      </c>
      <c r="F1510" s="2">
        <v>0</v>
      </c>
      <c r="G1510" s="3">
        <f t="shared" si="52"/>
        <v>450211.18780000001</v>
      </c>
      <c r="H1510" s="3">
        <f t="shared" si="63"/>
        <v>0.7099999999627471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509928.88</v>
      </c>
      <c r="D1511" s="2">
        <f>'RAS-funkcijski'!E115</f>
        <v>1763003.23</v>
      </c>
      <c r="E1511" s="2">
        <v>0</v>
      </c>
      <c r="F1511" s="2">
        <v>0</v>
      </c>
      <c r="G1511" s="3">
        <f t="shared" si="52"/>
        <v>447988.82273999997</v>
      </c>
      <c r="H1511" s="3">
        <f t="shared" si="63"/>
        <v>0.34999999997671694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478605.37</v>
      </c>
      <c r="D1512" s="2">
        <f>'RAS-funkcijski'!E116</f>
        <v>1731546.64</v>
      </c>
      <c r="E1512" s="2">
        <v>0</v>
      </c>
      <c r="F1512" s="2">
        <v>0</v>
      </c>
      <c r="G1512" s="3">
        <f t="shared" si="52"/>
        <v>441470.2488</v>
      </c>
      <c r="H1512" s="3">
        <f t="shared" si="63"/>
        <v>0.73000000009778887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31323.51</v>
      </c>
      <c r="D1513" s="2">
        <f>'RAS-funkcijski'!E117</f>
        <v>31456.59</v>
      </c>
      <c r="E1513" s="2">
        <v>0</v>
      </c>
      <c r="F1513" s="2">
        <v>0</v>
      </c>
      <c r="G1513" s="3">
        <f t="shared" si="52"/>
        <v>10648.74597</v>
      </c>
      <c r="H1513" s="3">
        <f t="shared" si="63"/>
        <v>0.90000000000145519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40893.64</v>
      </c>
      <c r="D1514" s="2">
        <f>'RAS-funkcijski'!E118</f>
        <v>8000</v>
      </c>
      <c r="E1514" s="2">
        <v>0</v>
      </c>
      <c r="F1514" s="2">
        <v>0</v>
      </c>
      <c r="G1514" s="3">
        <f t="shared" si="52"/>
        <v>6485.8749600000001</v>
      </c>
      <c r="H1514" s="3">
        <f t="shared" si="63"/>
        <v>0.36000000000058208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33393.64</v>
      </c>
      <c r="D1515" s="2">
        <f>'RAS-funkcijski'!E119</f>
        <v>0</v>
      </c>
      <c r="E1515" s="2">
        <v>0</v>
      </c>
      <c r="F1515" s="2">
        <v>0</v>
      </c>
      <c r="G1515" s="3">
        <f t="shared" si="52"/>
        <v>3840.2685999999999</v>
      </c>
      <c r="H1515" s="3">
        <f t="shared" si="63"/>
        <v>0.36000000000058208</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7500</v>
      </c>
      <c r="D1516" s="2">
        <f>'RAS-funkcijski'!E120</f>
        <v>8000</v>
      </c>
      <c r="E1516" s="2">
        <v>0</v>
      </c>
      <c r="F1516" s="2">
        <v>0</v>
      </c>
      <c r="G1516" s="3">
        <f t="shared" si="52"/>
        <v>2726</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147961.63000000003</v>
      </c>
      <c r="D1525" s="2">
        <f>'RAS-funkcijski'!E129</f>
        <v>198007.58000000002</v>
      </c>
      <c r="E1525" s="2">
        <v>0</v>
      </c>
      <c r="F1525" s="2">
        <v>0</v>
      </c>
      <c r="G1525" s="3">
        <f t="shared" si="52"/>
        <v>67997.098750000005</v>
      </c>
      <c r="H1525" s="3">
        <f t="shared" si="63"/>
        <v>0.78999999994994141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653.6</v>
      </c>
      <c r="D1526" s="2">
        <f>'RAS-funkcijski'!E130</f>
        <v>11410</v>
      </c>
      <c r="E1526" s="2">
        <v>0</v>
      </c>
      <c r="F1526" s="2">
        <v>0</v>
      </c>
      <c r="G1526" s="3">
        <f t="shared" si="52"/>
        <v>2957.6736000000001</v>
      </c>
      <c r="H1526" s="3">
        <f t="shared" si="63"/>
        <v>0.39999999999997726</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653.6</v>
      </c>
      <c r="D1528" s="2">
        <f>'RAS-funkcijski'!E132</f>
        <v>11410</v>
      </c>
      <c r="E1528" s="2">
        <v>0</v>
      </c>
      <c r="F1528" s="2">
        <v>0</v>
      </c>
      <c r="G1528" s="3">
        <f t="shared" si="52"/>
        <v>3004.6208000000001</v>
      </c>
      <c r="H1528" s="3">
        <f t="shared" si="63"/>
        <v>0.39999999999997726</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86943.5</v>
      </c>
      <c r="D1531" s="2">
        <f>'RAS-funkcijski'!E135</f>
        <v>104330.27</v>
      </c>
      <c r="E1531" s="2">
        <v>0</v>
      </c>
      <c r="F1531" s="2">
        <v>0</v>
      </c>
      <c r="G1531" s="3">
        <f t="shared" si="52"/>
        <v>38724.129240000002</v>
      </c>
      <c r="H1531" s="3">
        <f t="shared" si="63"/>
        <v>0.77000000000407454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46704.39</v>
      </c>
      <c r="D1534" s="2">
        <f>'RAS-funkcijski'!E138</f>
        <v>66392.37</v>
      </c>
      <c r="E1534" s="2">
        <v>0</v>
      </c>
      <c r="F1534" s="2">
        <v>0</v>
      </c>
      <c r="G1534" s="3">
        <f t="shared" si="52"/>
        <v>24051.543419999998</v>
      </c>
      <c r="H1534" s="3">
        <f t="shared" si="63"/>
        <v>0.75999999999476131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13660.14</v>
      </c>
      <c r="D1536" s="2">
        <f>'RAS-funkcijski'!E140</f>
        <v>15874.94</v>
      </c>
      <c r="E1536" s="2">
        <v>0</v>
      </c>
      <c r="F1536" s="2">
        <v>0</v>
      </c>
      <c r="G1536" s="3">
        <f t="shared" si="52"/>
        <v>6175.7627200000006</v>
      </c>
      <c r="H1536" s="3">
        <f t="shared" si="63"/>
        <v>0.19999999999890861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2974547.1199999996</v>
      </c>
      <c r="D1537" s="14">
        <f>'RAS-funkcijski'!E141</f>
        <v>4496435.1300000008</v>
      </c>
      <c r="E1537" s="14">
        <v>0</v>
      </c>
      <c r="F1537" s="14">
        <v>0</v>
      </c>
      <c r="G1537" s="15">
        <f t="shared" si="52"/>
        <v>1639536.1810600003</v>
      </c>
      <c r="H1537" s="15">
        <f t="shared" si="63"/>
        <v>0.25000000046566129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434632.35000000003</v>
      </c>
      <c r="E1538" s="7">
        <v>0</v>
      </c>
      <c r="F1538" s="7">
        <v>0</v>
      </c>
      <c r="G1538" s="8">
        <f t="shared" si="52"/>
        <v>869.26470000000006</v>
      </c>
      <c r="H1538" s="8">
        <f t="shared" si="63"/>
        <v>0.3500000000349246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434632.35000000003</v>
      </c>
      <c r="E1539" s="2">
        <v>0</v>
      </c>
      <c r="F1539" s="2">
        <v>0</v>
      </c>
      <c r="G1539" s="3">
        <f t="shared" si="52"/>
        <v>1738.5294000000001</v>
      </c>
      <c r="H1539" s="3">
        <f t="shared" si="63"/>
        <v>0.3500000000349246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434632.35000000003</v>
      </c>
      <c r="E1540" s="2">
        <v>0</v>
      </c>
      <c r="F1540" s="2">
        <v>0</v>
      </c>
      <c r="G1540" s="3">
        <f t="shared" si="52"/>
        <v>2607.7941000000001</v>
      </c>
      <c r="H1540" s="3">
        <f t="shared" si="63"/>
        <v>0.3500000000349246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430274.77</v>
      </c>
      <c r="E1542" s="2">
        <v>0</v>
      </c>
      <c r="F1542" s="2">
        <v>0</v>
      </c>
      <c r="G1542" s="3">
        <f t="shared" si="52"/>
        <v>4302.7476999999999</v>
      </c>
      <c r="H1542" s="3">
        <f t="shared" si="63"/>
        <v>0.22999999998137355</v>
      </c>
      <c r="I1542" s="11">
        <f t="shared" si="64"/>
        <v>989.63197091985501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4357.58</v>
      </c>
      <c r="E1544" s="2">
        <v>0</v>
      </c>
      <c r="F1544" s="2">
        <v>0</v>
      </c>
      <c r="G1544" s="3">
        <f t="shared" si="52"/>
        <v>61.006120000000003</v>
      </c>
      <c r="H1544" s="3">
        <f t="shared" si="63"/>
        <v>0.42000000000007276</v>
      </c>
      <c r="I1544" s="11">
        <f t="shared" si="64"/>
        <v>25.622570400004442</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1068958.05</v>
      </c>
      <c r="D1582" s="7"/>
      <c r="E1582" s="7">
        <v>0</v>
      </c>
      <c r="F1582" s="7">
        <v>0</v>
      </c>
      <c r="G1582" s="8">
        <f t="shared" ref="G1582:G1686" si="70">B1582/1000*C1582</f>
        <v>1068.95805</v>
      </c>
      <c r="H1582" s="8">
        <f t="shared" ref="H1582:H1686" si="71">ABS(C1582-ROUND(C1582,0))</f>
        <v>5.0000000046566129E-2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5924247.4500000002</v>
      </c>
      <c r="D1583" s="2">
        <v>0</v>
      </c>
      <c r="E1583" s="2">
        <v>0</v>
      </c>
      <c r="F1583" s="2">
        <v>0</v>
      </c>
      <c r="G1583" s="3">
        <f t="shared" si="70"/>
        <v>11848.494900000002</v>
      </c>
      <c r="H1583" s="3">
        <f t="shared" si="71"/>
        <v>0.45000000018626451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574822.1</v>
      </c>
      <c r="D1584" s="2">
        <v>0</v>
      </c>
      <c r="E1584" s="2">
        <v>0</v>
      </c>
      <c r="F1584" s="2">
        <v>0</v>
      </c>
      <c r="G1584" s="3">
        <f t="shared" si="70"/>
        <v>1724.4663</v>
      </c>
      <c r="H1584" s="3">
        <f t="shared" si="71"/>
        <v>9.9999999976716936E-2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2625240.19</v>
      </c>
      <c r="D1585" s="2">
        <v>0</v>
      </c>
      <c r="E1585" s="2">
        <v>0</v>
      </c>
      <c r="F1585" s="2">
        <v>0</v>
      </c>
      <c r="G1585" s="3">
        <f t="shared" si="70"/>
        <v>10500.96076</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407930.16</v>
      </c>
      <c r="D1586" s="2">
        <v>0</v>
      </c>
      <c r="E1586" s="2">
        <v>0</v>
      </c>
      <c r="F1586" s="2">
        <v>0</v>
      </c>
      <c r="G1586" s="3">
        <f t="shared" si="70"/>
        <v>2039.6507999999999</v>
      </c>
      <c r="H1586" s="3">
        <f t="shared" si="71"/>
        <v>0.15999999997438863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897022.84</v>
      </c>
      <c r="D1587" s="2">
        <v>0</v>
      </c>
      <c r="E1587" s="2">
        <v>0</v>
      </c>
      <c r="F1587" s="2">
        <v>0</v>
      </c>
      <c r="G1587" s="3">
        <f t="shared" si="70"/>
        <v>5382.1370399999996</v>
      </c>
      <c r="H1587" s="3">
        <f t="shared" si="71"/>
        <v>0.16000000003259629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19870.89</v>
      </c>
      <c r="D1588" s="2">
        <v>0</v>
      </c>
      <c r="E1588" s="2">
        <v>0</v>
      </c>
      <c r="F1588" s="2">
        <v>0</v>
      </c>
      <c r="G1588" s="3">
        <f t="shared" si="70"/>
        <v>139.09622999999999</v>
      </c>
      <c r="H1588" s="3">
        <f t="shared" si="71"/>
        <v>0.11000000000058208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11218.94</v>
      </c>
      <c r="D1589" s="2">
        <v>0</v>
      </c>
      <c r="E1589" s="2">
        <v>0</v>
      </c>
      <c r="F1589" s="2">
        <v>0</v>
      </c>
      <c r="G1589" s="3">
        <f t="shared" si="70"/>
        <v>89.751519999999999</v>
      </c>
      <c r="H1589" s="3">
        <f t="shared" si="71"/>
        <v>5.9999999999490683E-2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164692.29</v>
      </c>
      <c r="D1591" s="2">
        <v>0</v>
      </c>
      <c r="E1591" s="2">
        <v>0</v>
      </c>
      <c r="F1591" s="2">
        <v>0</v>
      </c>
      <c r="G1591" s="3">
        <f t="shared" si="70"/>
        <v>1646.9229</v>
      </c>
      <c r="H1591" s="3">
        <f t="shared" si="71"/>
        <v>0.29000000000814907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233170.46</v>
      </c>
      <c r="D1592" s="2">
        <v>0</v>
      </c>
      <c r="E1592" s="2">
        <v>0</v>
      </c>
      <c r="F1592" s="2">
        <v>0</v>
      </c>
      <c r="G1592" s="3">
        <f t="shared" si="70"/>
        <v>2564.8750599999998</v>
      </c>
      <c r="H1592" s="3">
        <f t="shared" si="71"/>
        <v>0.45999999999185093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891334.61</v>
      </c>
      <c r="D1593" s="2">
        <v>0</v>
      </c>
      <c r="E1593" s="2">
        <v>0</v>
      </c>
      <c r="F1593" s="2">
        <v>0</v>
      </c>
      <c r="G1593" s="3">
        <f t="shared" si="70"/>
        <v>10696.01532</v>
      </c>
      <c r="H1593" s="3">
        <f t="shared" si="71"/>
        <v>0.39000000001396984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1734891.88</v>
      </c>
      <c r="D1594" s="2">
        <v>0</v>
      </c>
      <c r="E1594" s="2">
        <v>0</v>
      </c>
      <c r="F1594" s="2">
        <v>0</v>
      </c>
      <c r="G1594" s="3">
        <f t="shared" si="70"/>
        <v>22553.594439999997</v>
      </c>
      <c r="H1594" s="3">
        <f t="shared" si="71"/>
        <v>0.12000000011175871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806990.28</v>
      </c>
      <c r="D1595" s="2">
        <v>0</v>
      </c>
      <c r="E1595" s="2">
        <v>0</v>
      </c>
      <c r="F1595" s="2">
        <v>0</v>
      </c>
      <c r="G1595" s="3">
        <f t="shared" si="70"/>
        <v>11297.86392</v>
      </c>
      <c r="H1595" s="3">
        <f t="shared" si="71"/>
        <v>0.28000000002793968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806990.28</v>
      </c>
      <c r="D1599" s="2">
        <v>0</v>
      </c>
      <c r="E1599" s="2">
        <v>0</v>
      </c>
      <c r="F1599" s="2">
        <v>0</v>
      </c>
      <c r="G1599" s="3">
        <f t="shared" si="70"/>
        <v>14525.82504</v>
      </c>
      <c r="H1599" s="3">
        <f t="shared" si="71"/>
        <v>0.28000000002793968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182303</v>
      </c>
      <c r="D1601" s="2">
        <v>0</v>
      </c>
      <c r="E1601" s="2">
        <v>0</v>
      </c>
      <c r="F1601" s="2">
        <v>0</v>
      </c>
      <c r="G1601" s="3">
        <f>B1601/1000*C1601</f>
        <v>3646.06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5383880.4799999995</v>
      </c>
      <c r="D1602" s="2">
        <v>0</v>
      </c>
      <c r="E1602" s="2">
        <v>0</v>
      </c>
      <c r="F1602" s="2">
        <v>0</v>
      </c>
      <c r="G1602" s="3">
        <f t="shared" si="70"/>
        <v>113061.49008</v>
      </c>
      <c r="H1602" s="3">
        <f t="shared" si="71"/>
        <v>0.47999999951571226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570329.88</v>
      </c>
      <c r="D1603" s="2">
        <v>0</v>
      </c>
      <c r="E1603" s="2">
        <v>0</v>
      </c>
      <c r="F1603" s="2">
        <v>0</v>
      </c>
      <c r="G1603" s="3">
        <f t="shared" si="70"/>
        <v>12547.25736</v>
      </c>
      <c r="H1603" s="3">
        <f t="shared" si="71"/>
        <v>0.11999999999534339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2622541.12</v>
      </c>
      <c r="D1604" s="2">
        <v>0</v>
      </c>
      <c r="E1604" s="2">
        <v>0</v>
      </c>
      <c r="F1604" s="2">
        <v>0</v>
      </c>
      <c r="G1604" s="3">
        <f t="shared" si="70"/>
        <v>60318.445760000002</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404689.94</v>
      </c>
      <c r="D1605" s="2">
        <v>0</v>
      </c>
      <c r="E1605" s="2">
        <v>0</v>
      </c>
      <c r="F1605" s="2">
        <v>0</v>
      </c>
      <c r="G1605" s="3">
        <f t="shared" si="70"/>
        <v>9712.5585599999995</v>
      </c>
      <c r="H1605" s="3">
        <f t="shared" si="71"/>
        <v>5.9999999997671694E-2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857020.95</v>
      </c>
      <c r="D1606" s="2">
        <v>0</v>
      </c>
      <c r="E1606" s="2">
        <v>0</v>
      </c>
      <c r="F1606" s="2">
        <v>0</v>
      </c>
      <c r="G1606" s="3">
        <f t="shared" si="70"/>
        <v>21425.52375</v>
      </c>
      <c r="H1606" s="3">
        <f t="shared" si="71"/>
        <v>5.0000000046566129E-2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19782.919999999998</v>
      </c>
      <c r="D1607" s="2">
        <v>0</v>
      </c>
      <c r="E1607" s="2">
        <v>0</v>
      </c>
      <c r="F1607" s="2">
        <v>0</v>
      </c>
      <c r="G1607" s="3">
        <f t="shared" si="70"/>
        <v>514.35591999999997</v>
      </c>
      <c r="H1607" s="3">
        <f t="shared" si="71"/>
        <v>8.000000000174623E-2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10954.97</v>
      </c>
      <c r="D1608" s="2">
        <v>0</v>
      </c>
      <c r="E1608" s="2">
        <v>0</v>
      </c>
      <c r="F1608" s="2">
        <v>0</v>
      </c>
      <c r="G1608" s="3">
        <f t="shared" si="70"/>
        <v>295.78418999999997</v>
      </c>
      <c r="H1608" s="3">
        <f t="shared" si="71"/>
        <v>3.0000000000654836E-2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164692.29</v>
      </c>
      <c r="D1610" s="2">
        <v>0</v>
      </c>
      <c r="E1610" s="2">
        <v>0</v>
      </c>
      <c r="F1610" s="2">
        <v>0</v>
      </c>
      <c r="G1610" s="3">
        <f t="shared" si="70"/>
        <v>4776.0764100000006</v>
      </c>
      <c r="H1610" s="3">
        <f t="shared" si="71"/>
        <v>0.29000000000814907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233231.8</v>
      </c>
      <c r="D1611" s="2">
        <v>0</v>
      </c>
      <c r="E1611" s="2">
        <v>0</v>
      </c>
      <c r="F1611" s="2">
        <v>0</v>
      </c>
      <c r="G1611" s="3">
        <f t="shared" si="70"/>
        <v>6996.9539999999997</v>
      </c>
      <c r="H1611" s="3">
        <f t="shared" si="71"/>
        <v>0.20000000001164153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932168.25</v>
      </c>
      <c r="D1612" s="2">
        <v>0</v>
      </c>
      <c r="E1612" s="2">
        <v>0</v>
      </c>
      <c r="F1612" s="2">
        <v>0</v>
      </c>
      <c r="G1612" s="3">
        <f t="shared" si="70"/>
        <v>28897.215749999999</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1973437.19</v>
      </c>
      <c r="D1613" s="2">
        <v>0</v>
      </c>
      <c r="E1613" s="2">
        <v>0</v>
      </c>
      <c r="F1613" s="2">
        <v>0</v>
      </c>
      <c r="G1613" s="3">
        <f t="shared" si="70"/>
        <v>63149.990079999996</v>
      </c>
      <c r="H1613" s="3">
        <f t="shared" si="71"/>
        <v>0.18999999994412065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66361.399999999994</v>
      </c>
      <c r="D1614" s="2">
        <v>0</v>
      </c>
      <c r="E1614" s="2">
        <v>0</v>
      </c>
      <c r="F1614" s="2">
        <v>0</v>
      </c>
      <c r="G1614" s="3">
        <f t="shared" si="70"/>
        <v>2189.9261999999999</v>
      </c>
      <c r="H1614" s="3">
        <f t="shared" si="71"/>
        <v>0.39999999999417923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66361.399999999994</v>
      </c>
      <c r="D1618" s="2">
        <v>0</v>
      </c>
      <c r="E1618" s="2">
        <v>0</v>
      </c>
      <c r="F1618" s="2">
        <v>0</v>
      </c>
      <c r="G1618" s="3">
        <f t="shared" si="70"/>
        <v>2455.3717999999994</v>
      </c>
      <c r="H1618" s="3">
        <f t="shared" si="71"/>
        <v>0.39999999999417923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151210.89000000001</v>
      </c>
      <c r="D1620" s="2">
        <v>0</v>
      </c>
      <c r="E1620" s="2">
        <v>0</v>
      </c>
      <c r="F1620" s="2">
        <v>0</v>
      </c>
      <c r="G1620" s="3">
        <f>B1620/1000*C1620</f>
        <v>5897.2247100000004</v>
      </c>
      <c r="H1620" s="3">
        <f>ABS(C1620-ROUND(C1620,0))</f>
        <v>0.10999999998603016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1609325.0200000005</v>
      </c>
      <c r="D1621" s="2">
        <v>0</v>
      </c>
      <c r="E1621" s="2">
        <v>0</v>
      </c>
      <c r="F1621" s="2">
        <v>0</v>
      </c>
      <c r="G1621" s="3">
        <f t="shared" si="70"/>
        <v>64373.000800000023</v>
      </c>
      <c r="H1621" s="3">
        <f t="shared" si="71"/>
        <v>2.0000000484287739E-2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86104.95</v>
      </c>
      <c r="D1622" s="2">
        <v>0</v>
      </c>
      <c r="E1622" s="2">
        <v>0</v>
      </c>
      <c r="F1622" s="2">
        <v>0</v>
      </c>
      <c r="G1622" s="3">
        <f t="shared" si="70"/>
        <v>3530.3029500000002</v>
      </c>
      <c r="H1622" s="3">
        <f t="shared" si="71"/>
        <v>5.0000000002910383E-2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24187.17</v>
      </c>
      <c r="D1628" s="2">
        <v>0</v>
      </c>
      <c r="E1628" s="2">
        <v>0</v>
      </c>
      <c r="F1628" s="2">
        <v>0</v>
      </c>
      <c r="G1628" s="3">
        <f t="shared" si="70"/>
        <v>1136.7969899999998</v>
      </c>
      <c r="H1628" s="3">
        <f t="shared" si="71"/>
        <v>0.16999999999825377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24187.149999999998</v>
      </c>
      <c r="D1634" s="2">
        <v>0</v>
      </c>
      <c r="E1634" s="2">
        <v>0</v>
      </c>
      <c r="F1634" s="2">
        <v>0</v>
      </c>
      <c r="G1634" s="3">
        <f t="shared" si="70"/>
        <v>1281.9189499999998</v>
      </c>
      <c r="H1634" s="3">
        <f t="shared" si="71"/>
        <v>0.14999999999781721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21932.05</v>
      </c>
      <c r="D1635" s="2">
        <v>0</v>
      </c>
      <c r="E1635" s="2">
        <v>0</v>
      </c>
      <c r="F1635" s="2">
        <v>0</v>
      </c>
      <c r="G1635" s="3">
        <f t="shared" si="70"/>
        <v>1184.3307</v>
      </c>
      <c r="H1635" s="3">
        <f t="shared" si="71"/>
        <v>4.9999999999272404E-2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2255.1</v>
      </c>
      <c r="D1638" s="2">
        <v>0</v>
      </c>
      <c r="E1638" s="2">
        <v>0</v>
      </c>
      <c r="F1638" s="2">
        <v>0</v>
      </c>
      <c r="G1638" s="3">
        <f t="shared" si="70"/>
        <v>128.54069999999999</v>
      </c>
      <c r="H1638" s="3">
        <f t="shared" si="71"/>
        <v>9.9999999999909051E-2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0.02</v>
      </c>
      <c r="D1654" s="2">
        <v>0</v>
      </c>
      <c r="E1654" s="2">
        <v>0</v>
      </c>
      <c r="F1654" s="2">
        <v>0</v>
      </c>
      <c r="G1654" s="3">
        <f t="shared" si="70"/>
        <v>1.4599999999999999E-3</v>
      </c>
      <c r="H1654" s="3">
        <f t="shared" si="71"/>
        <v>0.02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0.02</v>
      </c>
      <c r="D1658" s="2">
        <v>0</v>
      </c>
      <c r="E1658" s="2">
        <v>0</v>
      </c>
      <c r="F1658" s="2">
        <v>0</v>
      </c>
      <c r="G1658" s="3">
        <f t="shared" si="70"/>
        <v>1.5399999999999999E-3</v>
      </c>
      <c r="H1658" s="3">
        <f t="shared" si="71"/>
        <v>0.02</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61917.78</v>
      </c>
      <c r="D1669" s="2">
        <v>0</v>
      </c>
      <c r="E1669" s="2">
        <v>0</v>
      </c>
      <c r="F1669" s="2">
        <v>0</v>
      </c>
      <c r="G1669" s="3">
        <f t="shared" si="70"/>
        <v>5448.7646399999994</v>
      </c>
      <c r="H1669" s="3">
        <f t="shared" si="71"/>
        <v>0.22000000000116415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0.01</v>
      </c>
      <c r="D1671" s="2">
        <v>0</v>
      </c>
      <c r="E1671" s="2">
        <v>0</v>
      </c>
      <c r="F1671" s="2">
        <v>0</v>
      </c>
      <c r="G1671" s="3">
        <f t="shared" si="70"/>
        <v>8.9999999999999998E-4</v>
      </c>
      <c r="H1671" s="3">
        <f t="shared" si="71"/>
        <v>0.01</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162.30000000000001</v>
      </c>
      <c r="D1672" s="2">
        <v>0</v>
      </c>
      <c r="E1672" s="2">
        <v>0</v>
      </c>
      <c r="F1672" s="2">
        <v>0</v>
      </c>
      <c r="G1672" s="3">
        <f t="shared" si="70"/>
        <v>14.769300000000001</v>
      </c>
      <c r="H1672" s="3">
        <f t="shared" si="71"/>
        <v>0.30000000000001137</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61755.47</v>
      </c>
      <c r="D1673" s="2">
        <v>0</v>
      </c>
      <c r="E1673" s="2">
        <v>0</v>
      </c>
      <c r="F1673" s="2">
        <v>0</v>
      </c>
      <c r="G1673" s="3">
        <f t="shared" si="70"/>
        <v>5681.50324</v>
      </c>
      <c r="H1673" s="3">
        <f t="shared" si="71"/>
        <v>0.47000000000116415</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1523220.07</v>
      </c>
      <c r="D1681" s="2">
        <v>0</v>
      </c>
      <c r="E1681" s="2">
        <v>0</v>
      </c>
      <c r="F1681" s="2">
        <v>0</v>
      </c>
      <c r="G1681" s="3">
        <f t="shared" si="70"/>
        <v>152322.00700000001</v>
      </c>
      <c r="H1681" s="3">
        <f t="shared" si="71"/>
        <v>7.000000006519258E-2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4518.96</v>
      </c>
      <c r="D1682" s="2">
        <v>0</v>
      </c>
      <c r="E1682" s="2">
        <v>0</v>
      </c>
      <c r="F1682" s="2">
        <v>0</v>
      </c>
      <c r="G1682" s="3">
        <f t="shared" si="70"/>
        <v>456.41496000000001</v>
      </c>
      <c r="H1682" s="3">
        <f t="shared" si="71"/>
        <v>3.999999999996362E-2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164647.22</v>
      </c>
      <c r="D1683" s="2">
        <v>0</v>
      </c>
      <c r="E1683" s="2">
        <v>0</v>
      </c>
      <c r="F1683" s="2">
        <v>0</v>
      </c>
      <c r="G1683" s="3">
        <f t="shared" si="70"/>
        <v>16794.016439999999</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183984.46</v>
      </c>
      <c r="D1684" s="2">
        <v>0</v>
      </c>
      <c r="E1684" s="2">
        <v>0</v>
      </c>
      <c r="F1684" s="2">
        <v>0</v>
      </c>
      <c r="G1684" s="3">
        <f t="shared" si="70"/>
        <v>18950.399379999999</v>
      </c>
      <c r="H1684" s="3">
        <f t="shared" si="71"/>
        <v>0.45999999999185093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1138797.32</v>
      </c>
      <c r="D1685" s="2">
        <v>0</v>
      </c>
      <c r="E1685" s="2">
        <v>0</v>
      </c>
      <c r="F1685" s="2">
        <v>0</v>
      </c>
      <c r="G1685" s="3">
        <f>B1685/1000*C1685</f>
        <v>118434.92128</v>
      </c>
      <c r="H1685" s="3">
        <f>ABS(C1685-ROUND(C1685,0))</f>
        <v>0.32000000006519258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31272.11</v>
      </c>
      <c r="D1686" s="14">
        <v>0</v>
      </c>
      <c r="E1686" s="14">
        <v>0</v>
      </c>
      <c r="F1686" s="14">
        <v>0</v>
      </c>
      <c r="G1686" s="15">
        <f t="shared" si="70"/>
        <v>3283.5715500000001</v>
      </c>
      <c r="H1686" s="15">
        <f t="shared" si="71"/>
        <v>0.11000000000058208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42741</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1977</v>
      </c>
      <c r="B17" s="360" t="str">
        <f>'PR-RAS'!B6</f>
        <v>PRIHODI POSLOVANJA (šifre 61+62+63+64+65+66+67+68)</v>
      </c>
      <c r="C17" s="356"/>
      <c r="D17" s="356"/>
      <c r="E17" s="356"/>
      <c r="F17" s="357"/>
      <c r="G17" s="28" t="str">
        <f>'PR-RAS'!C6</f>
        <v>6</v>
      </c>
      <c r="H17" s="275">
        <f>'PR-RAS'!D6</f>
        <v>2989663.7</v>
      </c>
      <c r="I17" s="275">
        <f>'PR-RAS'!E6</f>
        <v>2990479.97</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1883791.9200000002</v>
      </c>
      <c r="I18" s="275">
        <f>'PR-RAS'!E152</f>
        <v>2372709.4099999997</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605926.62000000011</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48689.439999998664</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1980</v>
      </c>
      <c r="B22" s="360" t="str">
        <f>BILANCA!B7</f>
        <v>Nefinancijska imovina (šifre 01+02+03+04+05+06)</v>
      </c>
      <c r="C22" s="356"/>
      <c r="D22" s="356"/>
      <c r="E22" s="356"/>
      <c r="F22" s="357"/>
      <c r="G22" s="126" t="str">
        <f>BILANCA!C7</f>
        <v>B002</v>
      </c>
      <c r="H22" s="275">
        <f>BILANCA!D7</f>
        <v>21695025.949999999</v>
      </c>
      <c r="I22" s="275">
        <f>BILANCA!E7</f>
        <v>23387226.899999999</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2988628.8800000004</v>
      </c>
      <c r="I23" s="275">
        <f>BILANCA!E69</f>
        <v>1711095.83</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1068958.05</v>
      </c>
      <c r="I24" s="275">
        <f>BILANCA!E177</f>
        <v>1609325.0200000003</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23614696.780000001</v>
      </c>
      <c r="I25" s="275">
        <f>BILANCA!E251</f>
        <v>23488997.710000001</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363683.73</v>
      </c>
      <c r="I27" s="275">
        <f>'RAS-funkcijski'!E5</f>
        <v>523623.54000000004</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674711.74999999988</v>
      </c>
      <c r="I28" s="275">
        <f>'RAS-funkcijski'!E35</f>
        <v>919233.23999999987</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358959.41</v>
      </c>
      <c r="I29" s="275">
        <f>'RAS-funkcijski'!E88</f>
        <v>38347.46</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550822.52</v>
      </c>
      <c r="I30" s="275">
        <f>'RAS-funkcijski'!E114</f>
        <v>1771003.23</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2974547.1199999996</v>
      </c>
      <c r="I31" s="275">
        <f>'RAS-funkcijski'!E141</f>
        <v>4496435.1300000008</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1982</v>
      </c>
      <c r="B33" s="355" t="str">
        <f>'P-VRIO'!B5</f>
        <v>Promjene u vrijednosti i obujmu imovine (šifre 91511+91512)</v>
      </c>
      <c r="C33" s="356"/>
      <c r="D33" s="356"/>
      <c r="E33" s="356"/>
      <c r="F33" s="357"/>
      <c r="G33" s="126" t="str">
        <f>'P-VRIO'!C5</f>
        <v>9151</v>
      </c>
      <c r="H33" s="275">
        <f>'P-VRIO'!D5</f>
        <v>0</v>
      </c>
      <c r="I33" s="275">
        <f>'P-VRIO'!E5</f>
        <v>434632.35000000003</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1" t="s">
        <v>1983</v>
      </c>
      <c r="B38" s="360" t="str">
        <f>OBVEZE!B5</f>
        <v>Stanje obveza 1. siječnja (=stanju obveza iz Izvještaja o obvezama na 31. prosinca prethodne godine)</v>
      </c>
      <c r="C38" s="356"/>
      <c r="D38" s="356"/>
      <c r="E38" s="356"/>
      <c r="F38" s="357"/>
      <c r="G38" s="126" t="str">
        <f>OBVEZE!C5</f>
        <v>V001</v>
      </c>
      <c r="H38" s="275">
        <f>OBVEZE!D5</f>
        <v>1068958.05</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1609325.0200000005</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86104.95</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1523220.07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32" zoomScaleNormal="100" workbookViewId="0">
      <selection activeCell="E304" sqref="E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2989663.7</v>
      </c>
      <c r="E6" s="60">
        <f>E7+E43+E49+E82+E106+E125+E134+E140</f>
        <v>2990479.97</v>
      </c>
      <c r="F6" s="45">
        <f t="shared" ref="F6:F132" si="0">IF(D6&lt;&gt;0,IF(E6/D6&gt;=100,"&gt;&gt;100",E6/D6*100),"-")</f>
        <v>100.02730307091061</v>
      </c>
    </row>
    <row r="7" spans="1:24" ht="12.75" customHeight="1" x14ac:dyDescent="0.25">
      <c r="A7" s="63">
        <v>61</v>
      </c>
      <c r="B7" s="220" t="s">
        <v>17</v>
      </c>
      <c r="C7" s="247" t="s">
        <v>18</v>
      </c>
      <c r="D7" s="60">
        <f>D8+D17+D23+D29+D36+D39</f>
        <v>1361351.31</v>
      </c>
      <c r="E7" s="60">
        <f>E8+E17+E23+E29+E36+E39</f>
        <v>1503205.29</v>
      </c>
      <c r="F7" s="45">
        <f t="shared" si="0"/>
        <v>110.42008620096749</v>
      </c>
    </row>
    <row r="8" spans="1:24" ht="12.75" customHeight="1" x14ac:dyDescent="0.25">
      <c r="A8" s="63">
        <v>611</v>
      </c>
      <c r="B8" s="220" t="s">
        <v>19</v>
      </c>
      <c r="C8" s="247" t="s">
        <v>20</v>
      </c>
      <c r="D8" s="60">
        <f>SUM(D9:D14)-D15-D16</f>
        <v>756182.09</v>
      </c>
      <c r="E8" s="60">
        <f>SUM(E9:E14)-E15-E16</f>
        <v>951392.03</v>
      </c>
      <c r="F8" s="45">
        <f t="shared" si="0"/>
        <v>125.81520279064003</v>
      </c>
    </row>
    <row r="9" spans="1:24" ht="12.75" customHeight="1" x14ac:dyDescent="0.25">
      <c r="A9" s="63">
        <v>6111</v>
      </c>
      <c r="B9" s="65" t="s">
        <v>21</v>
      </c>
      <c r="C9" s="247" t="s">
        <v>22</v>
      </c>
      <c r="D9" s="194">
        <v>402459.12</v>
      </c>
      <c r="E9" s="194">
        <v>479035.09</v>
      </c>
      <c r="F9" s="45">
        <f t="shared" si="0"/>
        <v>119.02701819752525</v>
      </c>
    </row>
    <row r="10" spans="1:24" ht="12.75" customHeight="1" x14ac:dyDescent="0.25">
      <c r="A10" s="63">
        <v>6112</v>
      </c>
      <c r="B10" s="65" t="s">
        <v>23</v>
      </c>
      <c r="C10" s="247" t="s">
        <v>24</v>
      </c>
      <c r="D10" s="194">
        <v>103149.68</v>
      </c>
      <c r="E10" s="194">
        <v>104987.72</v>
      </c>
      <c r="F10" s="45">
        <f t="shared" si="0"/>
        <v>101.78191536803605</v>
      </c>
    </row>
    <row r="11" spans="1:24" ht="12.75" customHeight="1" x14ac:dyDescent="0.25">
      <c r="A11" s="63">
        <v>6113</v>
      </c>
      <c r="B11" s="65" t="s">
        <v>25</v>
      </c>
      <c r="C11" s="247" t="s">
        <v>26</v>
      </c>
      <c r="D11" s="194">
        <v>176998.84</v>
      </c>
      <c r="E11" s="194">
        <v>302071.92</v>
      </c>
      <c r="F11" s="45">
        <f t="shared" si="0"/>
        <v>170.66322016573667</v>
      </c>
    </row>
    <row r="12" spans="1:24" ht="12.75" customHeight="1" x14ac:dyDescent="0.25">
      <c r="A12" s="63">
        <v>6114</v>
      </c>
      <c r="B12" s="65" t="s">
        <v>27</v>
      </c>
      <c r="C12" s="247" t="s">
        <v>28</v>
      </c>
      <c r="D12" s="194">
        <v>68946.320000000007</v>
      </c>
      <c r="E12" s="194">
        <v>103585.37</v>
      </c>
      <c r="F12" s="45">
        <f t="shared" si="0"/>
        <v>150.24060747549686</v>
      </c>
    </row>
    <row r="13" spans="1:24" ht="12.75" customHeight="1" x14ac:dyDescent="0.25">
      <c r="A13" s="63">
        <v>6115</v>
      </c>
      <c r="B13" s="65" t="s">
        <v>29</v>
      </c>
      <c r="C13" s="247" t="s">
        <v>30</v>
      </c>
      <c r="D13" s="194">
        <v>57094.400000000001</v>
      </c>
      <c r="E13" s="194">
        <v>36668.68</v>
      </c>
      <c r="F13" s="45">
        <f t="shared" si="0"/>
        <v>64.224652505324514</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52466.27</v>
      </c>
      <c r="E15" s="194">
        <v>74956.75</v>
      </c>
      <c r="F15" s="45">
        <f t="shared" si="0"/>
        <v>142.86655026172056</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547564.40999999992</v>
      </c>
      <c r="E23" s="60">
        <f t="shared" si="2"/>
        <v>487132.04000000004</v>
      </c>
      <c r="F23" s="45">
        <f t="shared" si="0"/>
        <v>88.963422586212289</v>
      </c>
    </row>
    <row r="24" spans="1:6" ht="12.75" customHeight="1" x14ac:dyDescent="0.25">
      <c r="A24" s="63">
        <v>6131</v>
      </c>
      <c r="B24" s="65" t="s">
        <v>51</v>
      </c>
      <c r="C24" s="247" t="s">
        <v>52</v>
      </c>
      <c r="D24" s="194">
        <v>376496.91</v>
      </c>
      <c r="E24" s="194">
        <v>380868.96</v>
      </c>
      <c r="F24" s="45">
        <f t="shared" si="0"/>
        <v>101.16124459029425</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171067.5</v>
      </c>
      <c r="E27" s="194">
        <v>106263.08</v>
      </c>
      <c r="F27" s="45">
        <f t="shared" si="0"/>
        <v>62.11763192891695</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57604.81</v>
      </c>
      <c r="E29" s="60">
        <f>SUM(E30:E35)</f>
        <v>64681.22</v>
      </c>
      <c r="F29" s="45">
        <f t="shared" si="0"/>
        <v>112.28440819438516</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57604.81</v>
      </c>
      <c r="E31" s="194">
        <v>64681.22</v>
      </c>
      <c r="F31" s="45">
        <f t="shared" si="0"/>
        <v>112.28440819438516</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588145.38</v>
      </c>
      <c r="E49" s="60">
        <f>E50+E53+E58+E61+E64+E68+E71+E74+E77</f>
        <v>694346.71</v>
      </c>
      <c r="F49" s="45">
        <f t="shared" si="0"/>
        <v>118.05698618256595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314797.88</v>
      </c>
      <c r="E58" s="60">
        <f t="shared" si="9"/>
        <v>372687.36000000004</v>
      </c>
      <c r="F58" s="45">
        <f t="shared" si="0"/>
        <v>118.38941227939657</v>
      </c>
    </row>
    <row r="59" spans="1:6" ht="12" x14ac:dyDescent="0.25">
      <c r="A59" s="63">
        <v>6331</v>
      </c>
      <c r="B59" s="65" t="s">
        <v>121</v>
      </c>
      <c r="C59" s="247" t="s">
        <v>122</v>
      </c>
      <c r="D59" s="194">
        <v>44945.38</v>
      </c>
      <c r="E59" s="194">
        <v>45245.4</v>
      </c>
      <c r="F59" s="45">
        <f t="shared" si="0"/>
        <v>100.66752133367211</v>
      </c>
    </row>
    <row r="60" spans="1:6" ht="12" x14ac:dyDescent="0.25">
      <c r="A60" s="63">
        <v>6332</v>
      </c>
      <c r="B60" s="65" t="s">
        <v>123</v>
      </c>
      <c r="C60" s="247" t="s">
        <v>124</v>
      </c>
      <c r="D60" s="194">
        <v>269852.5</v>
      </c>
      <c r="E60" s="194">
        <v>327441.96000000002</v>
      </c>
      <c r="F60" s="45">
        <f t="shared" si="0"/>
        <v>121.34108818706517</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1000</v>
      </c>
      <c r="E68" s="60">
        <f t="shared" si="11"/>
        <v>1400</v>
      </c>
      <c r="F68" s="45">
        <f t="shared" si="0"/>
        <v>140</v>
      </c>
    </row>
    <row r="69" spans="1:6" ht="12.75" customHeight="1" x14ac:dyDescent="0.25">
      <c r="A69" s="63" t="s">
        <v>141</v>
      </c>
      <c r="B69" s="64" t="s">
        <v>142</v>
      </c>
      <c r="C69" s="247" t="s">
        <v>141</v>
      </c>
      <c r="D69" s="194">
        <v>1000</v>
      </c>
      <c r="E69" s="194">
        <v>1400</v>
      </c>
      <c r="F69" s="45">
        <f t="shared" si="0"/>
        <v>140</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272347.5</v>
      </c>
      <c r="E74" s="60">
        <f t="shared" si="13"/>
        <v>320259.34999999998</v>
      </c>
      <c r="F74" s="45">
        <f t="shared" si="0"/>
        <v>117.59217543763023</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272347.5</v>
      </c>
      <c r="E76" s="194">
        <v>320259.34999999998</v>
      </c>
      <c r="F76" s="45">
        <f t="shared" si="0"/>
        <v>117.59217543763023</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375178.20000000007</v>
      </c>
      <c r="E82" s="60">
        <f t="shared" si="15"/>
        <v>182502.63999999998</v>
      </c>
      <c r="F82" s="45">
        <f t="shared" si="0"/>
        <v>48.644254916730226</v>
      </c>
    </row>
    <row r="83" spans="1:6" ht="12.75" customHeight="1" x14ac:dyDescent="0.25">
      <c r="A83" s="63">
        <v>641</v>
      </c>
      <c r="B83" s="64" t="s">
        <v>169</v>
      </c>
      <c r="C83" s="247" t="s">
        <v>170</v>
      </c>
      <c r="D83" s="60">
        <f t="shared" ref="D83:E83" si="16">SUM(D84:D90)</f>
        <v>3376.8500000000004</v>
      </c>
      <c r="E83" s="60">
        <f t="shared" si="16"/>
        <v>3795.34</v>
      </c>
      <c r="F83" s="45">
        <f t="shared" si="0"/>
        <v>112.39291055273407</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859.76</v>
      </c>
      <c r="E85" s="194">
        <v>385.5</v>
      </c>
      <c r="F85" s="45">
        <f t="shared" si="0"/>
        <v>44.838094351912162</v>
      </c>
    </row>
    <row r="86" spans="1:6" ht="12.75" customHeight="1" x14ac:dyDescent="0.25">
      <c r="A86" s="63">
        <v>6414</v>
      </c>
      <c r="B86" s="64" t="s">
        <v>175</v>
      </c>
      <c r="C86" s="247" t="s">
        <v>176</v>
      </c>
      <c r="D86" s="194">
        <v>2517.09</v>
      </c>
      <c r="E86" s="194">
        <v>3409.84</v>
      </c>
      <c r="F86" s="45">
        <f t="shared" si="0"/>
        <v>135.46754387010395</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371801.35000000009</v>
      </c>
      <c r="E91" s="60">
        <f t="shared" si="17"/>
        <v>178707.3</v>
      </c>
      <c r="F91" s="45">
        <f t="shared" si="0"/>
        <v>48.065263883522732</v>
      </c>
    </row>
    <row r="92" spans="1:6" ht="12.75" customHeight="1" x14ac:dyDescent="0.25">
      <c r="A92" s="63">
        <v>6421</v>
      </c>
      <c r="B92" s="64" t="s">
        <v>187</v>
      </c>
      <c r="C92" s="247" t="s">
        <v>188</v>
      </c>
      <c r="D92" s="194">
        <v>75459.240000000005</v>
      </c>
      <c r="E92" s="194">
        <v>82220.53</v>
      </c>
      <c r="F92" s="45">
        <f t="shared" si="0"/>
        <v>108.96018830828405</v>
      </c>
    </row>
    <row r="93" spans="1:6" ht="12.75" customHeight="1" x14ac:dyDescent="0.25">
      <c r="A93" s="63">
        <v>6422</v>
      </c>
      <c r="B93" s="64" t="s">
        <v>189</v>
      </c>
      <c r="C93" s="247" t="s">
        <v>190</v>
      </c>
      <c r="D93" s="194">
        <v>27022.18</v>
      </c>
      <c r="E93" s="194">
        <v>32719.46</v>
      </c>
      <c r="F93" s="45">
        <f t="shared" si="0"/>
        <v>121.08371715383437</v>
      </c>
    </row>
    <row r="94" spans="1:6" ht="12.75" customHeight="1" x14ac:dyDescent="0.25">
      <c r="A94" s="63">
        <v>6423</v>
      </c>
      <c r="B94" s="64" t="s">
        <v>191</v>
      </c>
      <c r="C94" s="247" t="s">
        <v>192</v>
      </c>
      <c r="D94" s="194">
        <v>269300.03000000003</v>
      </c>
      <c r="E94" s="194">
        <v>62842.81</v>
      </c>
      <c r="F94" s="45">
        <f t="shared" si="0"/>
        <v>23.335611956671521</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19.899999999999999</v>
      </c>
      <c r="E97" s="194">
        <v>924.5</v>
      </c>
      <c r="F97" s="45">
        <f t="shared" si="0"/>
        <v>4645.7286432160809</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663959.13</v>
      </c>
      <c r="E106" s="60">
        <f>E107+E112+E120+E124</f>
        <v>602739.91</v>
      </c>
      <c r="F106" s="45">
        <f t="shared" si="0"/>
        <v>90.779670429413329</v>
      </c>
    </row>
    <row r="107" spans="1:6" ht="12.75" customHeight="1" x14ac:dyDescent="0.25">
      <c r="A107" s="63">
        <v>651</v>
      </c>
      <c r="B107" s="64" t="s">
        <v>217</v>
      </c>
      <c r="C107" s="247" t="s">
        <v>218</v>
      </c>
      <c r="D107" s="60">
        <f t="shared" ref="D107:E107" si="19">SUM(D108:D111)</f>
        <v>154435.53</v>
      </c>
      <c r="E107" s="60">
        <f t="shared" si="19"/>
        <v>154146.03</v>
      </c>
      <c r="F107" s="45">
        <f t="shared" si="0"/>
        <v>99.812543136932291</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18417.28</v>
      </c>
      <c r="E109" s="194">
        <v>10979.59</v>
      </c>
      <c r="F109" s="45">
        <f t="shared" si="0"/>
        <v>59.615697866351603</v>
      </c>
    </row>
    <row r="110" spans="1:6" ht="12.75" customHeight="1" x14ac:dyDescent="0.25">
      <c r="A110" s="63">
        <v>6513</v>
      </c>
      <c r="B110" s="64" t="s">
        <v>223</v>
      </c>
      <c r="C110" s="247" t="s">
        <v>224</v>
      </c>
      <c r="D110" s="194">
        <v>5.74</v>
      </c>
      <c r="E110" s="194">
        <v>0</v>
      </c>
      <c r="F110" s="45">
        <f t="shared" si="0"/>
        <v>0</v>
      </c>
    </row>
    <row r="111" spans="1:6" ht="12.75" customHeight="1" x14ac:dyDescent="0.25">
      <c r="A111" s="63">
        <v>6514</v>
      </c>
      <c r="B111" s="64" t="s">
        <v>225</v>
      </c>
      <c r="C111" s="247" t="s">
        <v>226</v>
      </c>
      <c r="D111" s="194">
        <v>136012.51</v>
      </c>
      <c r="E111" s="194">
        <v>143166.44</v>
      </c>
      <c r="F111" s="45">
        <f t="shared" si="0"/>
        <v>105.25975882659617</v>
      </c>
    </row>
    <row r="112" spans="1:6" ht="12.75" customHeight="1" x14ac:dyDescent="0.25">
      <c r="A112" s="63">
        <v>652</v>
      </c>
      <c r="B112" s="64" t="s">
        <v>227</v>
      </c>
      <c r="C112" s="247" t="s">
        <v>228</v>
      </c>
      <c r="D112" s="60">
        <f t="shared" ref="D112:E112" si="20">SUM(D113:D119)</f>
        <v>14706.22</v>
      </c>
      <c r="E112" s="60">
        <f t="shared" si="20"/>
        <v>12939.03</v>
      </c>
      <c r="F112" s="45">
        <f t="shared" si="0"/>
        <v>87.983383901505633</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373.46</v>
      </c>
      <c r="E114" s="194">
        <v>0</v>
      </c>
      <c r="F114" s="45">
        <f t="shared" si="0"/>
        <v>0</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14332.76</v>
      </c>
      <c r="E117" s="194">
        <v>12939.03</v>
      </c>
      <c r="F117" s="45">
        <f t="shared" si="0"/>
        <v>90.275913362115872</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494817.38</v>
      </c>
      <c r="E120" s="60">
        <f t="shared" si="21"/>
        <v>435654.85000000003</v>
      </c>
      <c r="F120" s="45">
        <f t="shared" si="0"/>
        <v>88.043562657398994</v>
      </c>
    </row>
    <row r="121" spans="1:6" ht="12.75" customHeight="1" x14ac:dyDescent="0.25">
      <c r="A121" s="63">
        <v>6531</v>
      </c>
      <c r="B121" s="64" t="s">
        <v>245</v>
      </c>
      <c r="C121" s="247" t="s">
        <v>246</v>
      </c>
      <c r="D121" s="194">
        <v>144891.57999999999</v>
      </c>
      <c r="E121" s="194">
        <v>77027.89</v>
      </c>
      <c r="F121" s="45">
        <f t="shared" si="0"/>
        <v>53.162433593449677</v>
      </c>
    </row>
    <row r="122" spans="1:6" ht="12.75" customHeight="1" x14ac:dyDescent="0.25">
      <c r="A122" s="63">
        <v>6532</v>
      </c>
      <c r="B122" s="64" t="s">
        <v>247</v>
      </c>
      <c r="C122" s="247" t="s">
        <v>248</v>
      </c>
      <c r="D122" s="194">
        <v>349925.8</v>
      </c>
      <c r="E122" s="194">
        <v>358626.96</v>
      </c>
      <c r="F122" s="45">
        <f t="shared" si="0"/>
        <v>102.48657286773368</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1029.6799999999998</v>
      </c>
      <c r="E140" s="60">
        <f t="shared" si="28"/>
        <v>7685.42</v>
      </c>
      <c r="F140" s="45">
        <f t="shared" si="26"/>
        <v>746.38916945070321</v>
      </c>
    </row>
    <row r="141" spans="1:6" ht="12.75" customHeight="1" x14ac:dyDescent="0.25">
      <c r="A141" s="63">
        <v>681</v>
      </c>
      <c r="B141" s="65" t="s">
        <v>285</v>
      </c>
      <c r="C141" s="247" t="s">
        <v>286</v>
      </c>
      <c r="D141" s="60">
        <f t="shared" ref="D141:E141" si="29">SUM(D142:D150)</f>
        <v>298.62</v>
      </c>
      <c r="E141" s="60">
        <f t="shared" si="29"/>
        <v>0</v>
      </c>
      <c r="F141" s="45">
        <f t="shared" si="26"/>
        <v>0</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298.62</v>
      </c>
      <c r="E150" s="194">
        <v>0</v>
      </c>
      <c r="F150" s="45">
        <f t="shared" si="26"/>
        <v>0</v>
      </c>
    </row>
    <row r="151" spans="1:6" ht="12.75" customHeight="1" x14ac:dyDescent="0.25">
      <c r="A151" s="63">
        <v>683</v>
      </c>
      <c r="B151" s="64" t="s">
        <v>305</v>
      </c>
      <c r="C151" s="247" t="s">
        <v>306</v>
      </c>
      <c r="D151" s="194">
        <v>731.06</v>
      </c>
      <c r="E151" s="194">
        <v>7685.42</v>
      </c>
      <c r="F151" s="45">
        <f t="shared" si="26"/>
        <v>1051.270757530162</v>
      </c>
    </row>
    <row r="152" spans="1:6" ht="12.75" customHeight="1" x14ac:dyDescent="0.25">
      <c r="A152" s="63">
        <v>3</v>
      </c>
      <c r="B152" s="64" t="s">
        <v>307</v>
      </c>
      <c r="C152" s="247" t="s">
        <v>13</v>
      </c>
      <c r="D152" s="60">
        <f>D153+D164+D202+D221+D230+D262+D273</f>
        <v>1883791.9200000002</v>
      </c>
      <c r="E152" s="60">
        <f>E153+E164+E202+E221+E230+E262+E273</f>
        <v>2372709.4099999997</v>
      </c>
      <c r="F152" s="45">
        <f t="shared" si="26"/>
        <v>125.95390100197477</v>
      </c>
    </row>
    <row r="153" spans="1:6" ht="12.75" customHeight="1" x14ac:dyDescent="0.25">
      <c r="A153" s="63">
        <v>31</v>
      </c>
      <c r="B153" s="64" t="s">
        <v>308</v>
      </c>
      <c r="C153" s="247" t="s">
        <v>309</v>
      </c>
      <c r="D153" s="60">
        <f t="shared" ref="D153:E153" si="30">D154+D159+D160</f>
        <v>266408.18000000005</v>
      </c>
      <c r="E153" s="60">
        <f t="shared" si="30"/>
        <v>407795.63</v>
      </c>
      <c r="F153" s="45">
        <f t="shared" si="26"/>
        <v>153.07173751196373</v>
      </c>
    </row>
    <row r="154" spans="1:6" ht="12.75" customHeight="1" x14ac:dyDescent="0.25">
      <c r="A154" s="63">
        <v>311</v>
      </c>
      <c r="B154" s="64" t="s">
        <v>310</v>
      </c>
      <c r="C154" s="247" t="s">
        <v>311</v>
      </c>
      <c r="D154" s="60">
        <f t="shared" ref="D154:E154" si="31">SUM(D155:D158)</f>
        <v>225929.21000000002</v>
      </c>
      <c r="E154" s="60">
        <f t="shared" si="31"/>
        <v>346702.35</v>
      </c>
      <c r="F154" s="45">
        <f t="shared" si="26"/>
        <v>153.45618656392415</v>
      </c>
    </row>
    <row r="155" spans="1:6" ht="12.75" customHeight="1" x14ac:dyDescent="0.25">
      <c r="A155" s="63">
        <v>3111</v>
      </c>
      <c r="B155" s="64" t="s">
        <v>312</v>
      </c>
      <c r="C155" s="247" t="s">
        <v>313</v>
      </c>
      <c r="D155" s="194">
        <v>213322.17</v>
      </c>
      <c r="E155" s="194">
        <v>330757.56</v>
      </c>
      <c r="F155" s="45">
        <f t="shared" si="26"/>
        <v>155.0507197634451</v>
      </c>
    </row>
    <row r="156" spans="1:6" ht="12.75" customHeight="1" x14ac:dyDescent="0.25">
      <c r="A156" s="63">
        <v>3112</v>
      </c>
      <c r="B156" s="64" t="s">
        <v>314</v>
      </c>
      <c r="C156" s="247" t="s">
        <v>315</v>
      </c>
      <c r="D156" s="194">
        <v>12607.04</v>
      </c>
      <c r="E156" s="194">
        <v>15944.79</v>
      </c>
      <c r="F156" s="45">
        <f t="shared" si="26"/>
        <v>126.47528682386984</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6740</v>
      </c>
      <c r="E159" s="194">
        <v>7460</v>
      </c>
      <c r="F159" s="45">
        <f t="shared" si="26"/>
        <v>110.68249258160236</v>
      </c>
    </row>
    <row r="160" spans="1:6" ht="12.75" customHeight="1" x14ac:dyDescent="0.25">
      <c r="A160" s="63">
        <v>313</v>
      </c>
      <c r="B160" s="65" t="s">
        <v>322</v>
      </c>
      <c r="C160" s="247" t="s">
        <v>323</v>
      </c>
      <c r="D160" s="60">
        <f t="shared" ref="D160:E160" si="32">SUM(D161:D163)</f>
        <v>33738.97</v>
      </c>
      <c r="E160" s="60">
        <f t="shared" si="32"/>
        <v>53633.279999999999</v>
      </c>
      <c r="F160" s="45">
        <f t="shared" si="26"/>
        <v>158.96537446163885</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33738.97</v>
      </c>
      <c r="E162" s="194">
        <v>53633.279999999999</v>
      </c>
      <c r="F162" s="45">
        <f t="shared" si="26"/>
        <v>158.96537446163885</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807600.88</v>
      </c>
      <c r="E164" s="60">
        <f>E165+E170+E178+E188+E189+E194</f>
        <v>971288.66999999993</v>
      </c>
      <c r="F164" s="45">
        <f t="shared" si="26"/>
        <v>120.26840163918592</v>
      </c>
    </row>
    <row r="165" spans="1:6" ht="12.75" customHeight="1" x14ac:dyDescent="0.25">
      <c r="A165" s="63">
        <v>321</v>
      </c>
      <c r="B165" s="64" t="s">
        <v>332</v>
      </c>
      <c r="C165" s="247" t="s">
        <v>333</v>
      </c>
      <c r="D165" s="60">
        <f t="shared" ref="D165:E165" si="33">SUM(D166:D169)</f>
        <v>9295.89</v>
      </c>
      <c r="E165" s="60">
        <f t="shared" si="33"/>
        <v>5332.14</v>
      </c>
      <c r="F165" s="45">
        <f t="shared" si="26"/>
        <v>57.36018821220992</v>
      </c>
    </row>
    <row r="166" spans="1:6" ht="12.75" customHeight="1" x14ac:dyDescent="0.25">
      <c r="A166" s="63">
        <v>3211</v>
      </c>
      <c r="B166" s="64" t="s">
        <v>334</v>
      </c>
      <c r="C166" s="247" t="s">
        <v>335</v>
      </c>
      <c r="D166" s="194">
        <v>4368.18</v>
      </c>
      <c r="E166" s="194">
        <v>2960.78</v>
      </c>
      <c r="F166" s="45">
        <f t="shared" si="26"/>
        <v>67.780631750523099</v>
      </c>
    </row>
    <row r="167" spans="1:6" ht="12.75" customHeight="1" x14ac:dyDescent="0.25">
      <c r="A167" s="63">
        <v>3212</v>
      </c>
      <c r="B167" s="64" t="s">
        <v>336</v>
      </c>
      <c r="C167" s="247" t="s">
        <v>337</v>
      </c>
      <c r="D167" s="194">
        <v>1438.56</v>
      </c>
      <c r="E167" s="194">
        <v>1505.36</v>
      </c>
      <c r="F167" s="45">
        <f t="shared" si="26"/>
        <v>104.6435324213102</v>
      </c>
    </row>
    <row r="168" spans="1:6" ht="12.75" customHeight="1" x14ac:dyDescent="0.25">
      <c r="A168" s="63">
        <v>3213</v>
      </c>
      <c r="B168" s="64" t="s">
        <v>338</v>
      </c>
      <c r="C168" s="247" t="s">
        <v>339</v>
      </c>
      <c r="D168" s="194">
        <v>2633.15</v>
      </c>
      <c r="E168" s="194">
        <v>30</v>
      </c>
      <c r="F168" s="45">
        <f t="shared" si="26"/>
        <v>1.1393198260638397</v>
      </c>
    </row>
    <row r="169" spans="1:6" ht="12.75" customHeight="1" x14ac:dyDescent="0.25">
      <c r="A169" s="63">
        <v>3214</v>
      </c>
      <c r="B169" s="64" t="s">
        <v>340</v>
      </c>
      <c r="C169" s="247" t="s">
        <v>341</v>
      </c>
      <c r="D169" s="194">
        <v>856</v>
      </c>
      <c r="E169" s="194">
        <v>836</v>
      </c>
      <c r="F169" s="45">
        <f t="shared" si="26"/>
        <v>97.663551401869171</v>
      </c>
    </row>
    <row r="170" spans="1:6" ht="12.75" customHeight="1" x14ac:dyDescent="0.25">
      <c r="A170" s="63">
        <v>322</v>
      </c>
      <c r="B170" s="64" t="s">
        <v>342</v>
      </c>
      <c r="C170" s="247" t="s">
        <v>343</v>
      </c>
      <c r="D170" s="60">
        <f t="shared" ref="D170:E170" si="34">SUM(D171:D177)</f>
        <v>53449.440000000002</v>
      </c>
      <c r="E170" s="60">
        <f t="shared" si="34"/>
        <v>60804.630000000005</v>
      </c>
      <c r="F170" s="45">
        <f t="shared" si="26"/>
        <v>113.7610235018365</v>
      </c>
    </row>
    <row r="171" spans="1:6" ht="12.75" customHeight="1" x14ac:dyDescent="0.25">
      <c r="A171" s="63">
        <v>3221</v>
      </c>
      <c r="B171" s="64" t="s">
        <v>344</v>
      </c>
      <c r="C171" s="247" t="s">
        <v>345</v>
      </c>
      <c r="D171" s="194">
        <v>3560.28</v>
      </c>
      <c r="E171" s="194">
        <v>3042.63</v>
      </c>
      <c r="F171" s="45">
        <f t="shared" si="26"/>
        <v>85.460413225926047</v>
      </c>
    </row>
    <row r="172" spans="1:6" ht="12.75" customHeight="1" x14ac:dyDescent="0.25">
      <c r="A172" s="63">
        <v>3222</v>
      </c>
      <c r="B172" s="64" t="s">
        <v>346</v>
      </c>
      <c r="C172" s="247" t="s">
        <v>347</v>
      </c>
      <c r="D172" s="194">
        <v>751.99</v>
      </c>
      <c r="E172" s="194">
        <v>611.9</v>
      </c>
      <c r="F172" s="45">
        <f t="shared" si="26"/>
        <v>81.370762909081236</v>
      </c>
    </row>
    <row r="173" spans="1:6" ht="12.75" customHeight="1" x14ac:dyDescent="0.25">
      <c r="A173" s="63">
        <v>3223</v>
      </c>
      <c r="B173" s="65" t="s">
        <v>348</v>
      </c>
      <c r="C173" s="247" t="s">
        <v>349</v>
      </c>
      <c r="D173" s="194">
        <v>42223.75</v>
      </c>
      <c r="E173" s="194">
        <v>39905.870000000003</v>
      </c>
      <c r="F173" s="45">
        <f t="shared" si="26"/>
        <v>94.51048284437077</v>
      </c>
    </row>
    <row r="174" spans="1:6" ht="12.75" customHeight="1" x14ac:dyDescent="0.25">
      <c r="A174" s="63">
        <v>3224</v>
      </c>
      <c r="B174" s="65" t="s">
        <v>350</v>
      </c>
      <c r="C174" s="247" t="s">
        <v>351</v>
      </c>
      <c r="D174" s="194">
        <v>3107.67</v>
      </c>
      <c r="E174" s="194">
        <v>12886.65</v>
      </c>
      <c r="F174" s="45">
        <f t="shared" si="26"/>
        <v>414.67240730193362</v>
      </c>
    </row>
    <row r="175" spans="1:6" ht="12.75" customHeight="1" x14ac:dyDescent="0.25">
      <c r="A175" s="63">
        <v>3225</v>
      </c>
      <c r="B175" s="65" t="s">
        <v>352</v>
      </c>
      <c r="C175" s="247" t="s">
        <v>353</v>
      </c>
      <c r="D175" s="194">
        <v>3805.75</v>
      </c>
      <c r="E175" s="194">
        <v>4357.58</v>
      </c>
      <c r="F175" s="45">
        <f t="shared" si="26"/>
        <v>114.49990146488864</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689777.4</v>
      </c>
      <c r="E178" s="60">
        <f t="shared" si="35"/>
        <v>827053.29999999993</v>
      </c>
      <c r="F178" s="45">
        <f t="shared" si="26"/>
        <v>119.90147836099008</v>
      </c>
    </row>
    <row r="179" spans="1:6" ht="12.75" customHeight="1" x14ac:dyDescent="0.25">
      <c r="A179" s="63">
        <v>3231</v>
      </c>
      <c r="B179" s="65" t="s">
        <v>360</v>
      </c>
      <c r="C179" s="247" t="s">
        <v>361</v>
      </c>
      <c r="D179" s="194">
        <v>9384.15</v>
      </c>
      <c r="E179" s="194">
        <v>9516.93</v>
      </c>
      <c r="F179" s="45">
        <f t="shared" si="26"/>
        <v>101.41493901951695</v>
      </c>
    </row>
    <row r="180" spans="1:6" ht="12.75" customHeight="1" x14ac:dyDescent="0.25">
      <c r="A180" s="63">
        <v>3232</v>
      </c>
      <c r="B180" s="65" t="s">
        <v>362</v>
      </c>
      <c r="C180" s="247" t="s">
        <v>363</v>
      </c>
      <c r="D180" s="194">
        <v>495793.7</v>
      </c>
      <c r="E180" s="194">
        <v>637627.36</v>
      </c>
      <c r="F180" s="45">
        <f t="shared" si="26"/>
        <v>128.60739456753888</v>
      </c>
    </row>
    <row r="181" spans="1:6" ht="12.75" customHeight="1" x14ac:dyDescent="0.25">
      <c r="A181" s="63">
        <v>3233</v>
      </c>
      <c r="B181" s="65" t="s">
        <v>364</v>
      </c>
      <c r="C181" s="247" t="s">
        <v>365</v>
      </c>
      <c r="D181" s="194">
        <v>32973.81</v>
      </c>
      <c r="E181" s="194">
        <v>26889.46</v>
      </c>
      <c r="F181" s="45">
        <f t="shared" si="26"/>
        <v>81.547931525049734</v>
      </c>
    </row>
    <row r="182" spans="1:6" ht="12.75" customHeight="1" x14ac:dyDescent="0.25">
      <c r="A182" s="63">
        <v>3234</v>
      </c>
      <c r="B182" s="65" t="s">
        <v>366</v>
      </c>
      <c r="C182" s="247" t="s">
        <v>367</v>
      </c>
      <c r="D182" s="194">
        <v>9251.9500000000007</v>
      </c>
      <c r="E182" s="194">
        <v>9811.8700000000008</v>
      </c>
      <c r="F182" s="45">
        <f t="shared" si="26"/>
        <v>106.0519133804225</v>
      </c>
    </row>
    <row r="183" spans="1:6" ht="12.75" customHeight="1" x14ac:dyDescent="0.25">
      <c r="A183" s="63">
        <v>3235</v>
      </c>
      <c r="B183" s="64" t="s">
        <v>368</v>
      </c>
      <c r="C183" s="247" t="s">
        <v>369</v>
      </c>
      <c r="D183" s="194">
        <v>7754.18</v>
      </c>
      <c r="E183" s="194">
        <v>12934.9</v>
      </c>
      <c r="F183" s="45">
        <f t="shared" si="26"/>
        <v>166.81196464358575</v>
      </c>
    </row>
    <row r="184" spans="1:6" ht="12.75" customHeight="1" x14ac:dyDescent="0.25">
      <c r="A184" s="63">
        <v>3236</v>
      </c>
      <c r="B184" s="64" t="s">
        <v>370</v>
      </c>
      <c r="C184" s="247" t="s">
        <v>371</v>
      </c>
      <c r="D184" s="194">
        <v>1180.31</v>
      </c>
      <c r="E184" s="194">
        <v>3158.88</v>
      </c>
      <c r="F184" s="45">
        <f t="shared" si="26"/>
        <v>267.6313849751337</v>
      </c>
    </row>
    <row r="185" spans="1:6" ht="12.75" customHeight="1" x14ac:dyDescent="0.25">
      <c r="A185" s="63">
        <v>3237</v>
      </c>
      <c r="B185" s="64" t="s">
        <v>372</v>
      </c>
      <c r="C185" s="247" t="s">
        <v>373</v>
      </c>
      <c r="D185" s="194">
        <v>82363.73</v>
      </c>
      <c r="E185" s="194">
        <v>68060.08</v>
      </c>
      <c r="F185" s="45">
        <f t="shared" si="26"/>
        <v>82.633557270900681</v>
      </c>
    </row>
    <row r="186" spans="1:6" ht="12.75" customHeight="1" x14ac:dyDescent="0.25">
      <c r="A186" s="63">
        <v>3238</v>
      </c>
      <c r="B186" s="64" t="s">
        <v>374</v>
      </c>
      <c r="C186" s="247" t="s">
        <v>375</v>
      </c>
      <c r="D186" s="194">
        <v>23841.360000000001</v>
      </c>
      <c r="E186" s="194">
        <v>33262.36</v>
      </c>
      <c r="F186" s="45">
        <f t="shared" si="26"/>
        <v>139.51536321753457</v>
      </c>
    </row>
    <row r="187" spans="1:6" ht="12.75" customHeight="1" x14ac:dyDescent="0.25">
      <c r="A187" s="63">
        <v>3239</v>
      </c>
      <c r="B187" s="64" t="s">
        <v>376</v>
      </c>
      <c r="C187" s="247" t="s">
        <v>377</v>
      </c>
      <c r="D187" s="194">
        <v>27234.21</v>
      </c>
      <c r="E187" s="194">
        <v>25791.46</v>
      </c>
      <c r="F187" s="45">
        <f t="shared" si="26"/>
        <v>94.702434915497818</v>
      </c>
    </row>
    <row r="188" spans="1:6" ht="12.75" customHeight="1" x14ac:dyDescent="0.25">
      <c r="A188" s="63">
        <v>324</v>
      </c>
      <c r="B188" s="64" t="s">
        <v>378</v>
      </c>
      <c r="C188" s="247" t="s">
        <v>379</v>
      </c>
      <c r="D188" s="194">
        <v>0</v>
      </c>
      <c r="E188" s="194">
        <v>50.6</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55078.15</v>
      </c>
      <c r="E194" s="60">
        <f t="shared" si="36"/>
        <v>78048</v>
      </c>
      <c r="F194" s="45">
        <f t="shared" si="26"/>
        <v>141.7041058931718</v>
      </c>
    </row>
    <row r="195" spans="1:6" ht="12.75" customHeight="1" x14ac:dyDescent="0.25">
      <c r="A195" s="63">
        <v>3291</v>
      </c>
      <c r="B195" s="183" t="s">
        <v>392</v>
      </c>
      <c r="C195" s="247" t="s">
        <v>393</v>
      </c>
      <c r="D195" s="194">
        <v>9933.26</v>
      </c>
      <c r="E195" s="194">
        <v>15830.14</v>
      </c>
      <c r="F195" s="45">
        <f t="shared" si="26"/>
        <v>159.36500202350484</v>
      </c>
    </row>
    <row r="196" spans="1:6" ht="12.75" customHeight="1" x14ac:dyDescent="0.25">
      <c r="A196" s="63">
        <v>3292</v>
      </c>
      <c r="B196" s="64" t="s">
        <v>394</v>
      </c>
      <c r="C196" s="247" t="s">
        <v>395</v>
      </c>
      <c r="D196" s="194">
        <v>4793.05</v>
      </c>
      <c r="E196" s="194">
        <v>5163.32</v>
      </c>
      <c r="F196" s="45">
        <f t="shared" si="26"/>
        <v>107.72514369764554</v>
      </c>
    </row>
    <row r="197" spans="1:6" ht="12.75" customHeight="1" x14ac:dyDescent="0.25">
      <c r="A197" s="63">
        <v>3293</v>
      </c>
      <c r="B197" s="64" t="s">
        <v>396</v>
      </c>
      <c r="C197" s="247" t="s">
        <v>397</v>
      </c>
      <c r="D197" s="194">
        <v>30762.560000000001</v>
      </c>
      <c r="E197" s="194">
        <v>36216.07</v>
      </c>
      <c r="F197" s="45">
        <f t="shared" si="26"/>
        <v>117.72775087639</v>
      </c>
    </row>
    <row r="198" spans="1:6" ht="12.75" customHeight="1" x14ac:dyDescent="0.25">
      <c r="A198" s="63">
        <v>3294</v>
      </c>
      <c r="B198" s="64" t="s">
        <v>398</v>
      </c>
      <c r="C198" s="247" t="s">
        <v>399</v>
      </c>
      <c r="D198" s="194">
        <v>2586.71</v>
      </c>
      <c r="E198" s="194">
        <v>2586.71</v>
      </c>
      <c r="F198" s="45">
        <f t="shared" si="26"/>
        <v>100</v>
      </c>
    </row>
    <row r="199" spans="1:6" ht="12.75" customHeight="1" x14ac:dyDescent="0.25">
      <c r="A199" s="63">
        <v>3295</v>
      </c>
      <c r="B199" s="64" t="s">
        <v>400</v>
      </c>
      <c r="C199" s="247" t="s">
        <v>401</v>
      </c>
      <c r="D199" s="194">
        <v>220.5</v>
      </c>
      <c r="E199" s="194">
        <v>37.869999999999997</v>
      </c>
      <c r="F199" s="45">
        <f t="shared" si="26"/>
        <v>17.174603174603174</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6782.07</v>
      </c>
      <c r="E201" s="194">
        <v>18213.89</v>
      </c>
      <c r="F201" s="45">
        <f t="shared" si="26"/>
        <v>268.5594516128557</v>
      </c>
    </row>
    <row r="202" spans="1:6" ht="12.75" customHeight="1" x14ac:dyDescent="0.25">
      <c r="A202" s="63">
        <v>34</v>
      </c>
      <c r="B202" s="183" t="s">
        <v>406</v>
      </c>
      <c r="C202" s="247" t="s">
        <v>407</v>
      </c>
      <c r="D202" s="60">
        <f t="shared" ref="D202:E202" si="37">D203+D208+D216</f>
        <v>12146.02</v>
      </c>
      <c r="E202" s="60">
        <f t="shared" si="37"/>
        <v>19955.03</v>
      </c>
      <c r="F202" s="45">
        <f t="shared" si="26"/>
        <v>164.29274774782189</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6896.93</v>
      </c>
      <c r="E208" s="60">
        <f t="shared" si="39"/>
        <v>9077.84</v>
      </c>
      <c r="F208" s="45">
        <f t="shared" si="26"/>
        <v>131.62146056288813</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6896.93</v>
      </c>
      <c r="E210" s="194">
        <v>9077.84</v>
      </c>
      <c r="F210" s="45">
        <f t="shared" si="26"/>
        <v>131.62146056288813</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5249.09</v>
      </c>
      <c r="E216" s="60">
        <f t="shared" si="40"/>
        <v>10877.19</v>
      </c>
      <c r="F216" s="45">
        <f t="shared" si="26"/>
        <v>207.22048964677685</v>
      </c>
    </row>
    <row r="217" spans="1:6" ht="12.75" customHeight="1" x14ac:dyDescent="0.25">
      <c r="A217" s="63">
        <v>3431</v>
      </c>
      <c r="B217" s="182" t="s">
        <v>436</v>
      </c>
      <c r="C217" s="247" t="s">
        <v>437</v>
      </c>
      <c r="D217" s="194">
        <v>5235.47</v>
      </c>
      <c r="E217" s="194">
        <v>10877.19</v>
      </c>
      <c r="F217" s="45">
        <f t="shared" si="26"/>
        <v>207.75957077397064</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13.62</v>
      </c>
      <c r="E219" s="194">
        <v>0</v>
      </c>
      <c r="F219" s="45">
        <f t="shared" si="26"/>
        <v>0</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23994.280000000002</v>
      </c>
      <c r="E221" s="60">
        <f t="shared" si="41"/>
        <v>11218.94</v>
      </c>
      <c r="F221" s="45">
        <f t="shared" si="26"/>
        <v>46.756727019939746</v>
      </c>
    </row>
    <row r="222" spans="1:6" ht="22.8" x14ac:dyDescent="0.25">
      <c r="A222" s="63">
        <v>351</v>
      </c>
      <c r="B222" s="65" t="s">
        <v>446</v>
      </c>
      <c r="C222" s="247" t="s">
        <v>447</v>
      </c>
      <c r="D222" s="60">
        <f t="shared" ref="D222:E222" si="42">SUM(D223:D224)</f>
        <v>4883.54</v>
      </c>
      <c r="E222" s="60">
        <f t="shared" si="42"/>
        <v>11218.94</v>
      </c>
      <c r="F222" s="45">
        <f t="shared" si="26"/>
        <v>229.72966331800296</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4883.54</v>
      </c>
      <c r="E224" s="194">
        <v>11218.94</v>
      </c>
      <c r="F224" s="45">
        <f t="shared" si="26"/>
        <v>229.72966331800296</v>
      </c>
    </row>
    <row r="225" spans="1:6" ht="34.200000000000003" x14ac:dyDescent="0.25">
      <c r="A225" s="63">
        <v>352</v>
      </c>
      <c r="B225" s="65" t="s">
        <v>452</v>
      </c>
      <c r="C225" s="247" t="s">
        <v>453</v>
      </c>
      <c r="D225" s="60">
        <f t="shared" ref="D225:E225" si="43">SUM(D226:D228)</f>
        <v>19110.740000000002</v>
      </c>
      <c r="E225" s="60">
        <f t="shared" si="43"/>
        <v>0</v>
      </c>
      <c r="F225" s="45">
        <f t="shared" si="26"/>
        <v>0</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1332</v>
      </c>
      <c r="E227" s="194">
        <v>0</v>
      </c>
      <c r="F227" s="45">
        <f t="shared" si="26"/>
        <v>0</v>
      </c>
    </row>
    <row r="228" spans="1:6" ht="12.75" customHeight="1" x14ac:dyDescent="0.25">
      <c r="A228" s="63">
        <v>3523</v>
      </c>
      <c r="B228" s="64" t="s">
        <v>458</v>
      </c>
      <c r="C228" s="247" t="s">
        <v>459</v>
      </c>
      <c r="D228" s="194">
        <v>17778.740000000002</v>
      </c>
      <c r="E228" s="194">
        <v>0</v>
      </c>
      <c r="F228" s="45">
        <f t="shared" si="26"/>
        <v>0</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236828.74</v>
      </c>
      <c r="E230" s="60">
        <f>E231+E234+E237+E242+E246+E250+E254+E257</f>
        <v>368967.5</v>
      </c>
      <c r="F230" s="45">
        <f t="shared" ref="F230:F245" si="44">IF(D230&lt;&gt;0,IF(E230/D230&gt;=100,"&gt;&gt;100",E230/D230*100),"-")</f>
        <v>155.79506946665342</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19101.189999999999</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19101.189999999999</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236828.74</v>
      </c>
      <c r="E246" s="60">
        <f t="shared" si="48"/>
        <v>349866.31</v>
      </c>
      <c r="F246" s="45">
        <f t="shared" ref="F246:F249" si="49">IF(D246&lt;&gt;0,IF(E246/D246&gt;=100,"&gt;&gt;100",E246/D246*100),"-")</f>
        <v>147.7296674381665</v>
      </c>
    </row>
    <row r="247" spans="1:6" ht="12.75" customHeight="1" x14ac:dyDescent="0.25">
      <c r="A247" s="63" t="s">
        <v>493</v>
      </c>
      <c r="B247" s="64" t="s">
        <v>494</v>
      </c>
      <c r="C247" s="247" t="s">
        <v>493</v>
      </c>
      <c r="D247" s="194">
        <v>236828.74</v>
      </c>
      <c r="E247" s="194">
        <v>349866.31</v>
      </c>
      <c r="F247" s="45">
        <f t="shared" si="49"/>
        <v>147.7296674381665</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135185.1</v>
      </c>
      <c r="E262" s="60">
        <f t="shared" si="55"/>
        <v>184981.50999999998</v>
      </c>
      <c r="F262" s="45">
        <f t="shared" ref="F262:F268" si="56">IF(D262&lt;&gt;0,IF(E262/D262&gt;=100,"&gt;&gt;100",E262/D262*100),"-")</f>
        <v>136.83572375949714</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135185.1</v>
      </c>
      <c r="E269" s="60">
        <f t="shared" si="58"/>
        <v>184981.50999999998</v>
      </c>
      <c r="F269" s="45">
        <f t="shared" ref="F269:F272" si="59">IF(D269&lt;&gt;0,IF(E269/D269&gt;=100,"&gt;&gt;100",E269/D269*100),"-")</f>
        <v>136.83572375949714</v>
      </c>
    </row>
    <row r="270" spans="1:6" ht="12.75" customHeight="1" x14ac:dyDescent="0.25">
      <c r="A270" s="63">
        <v>3721</v>
      </c>
      <c r="B270" s="65" t="s">
        <v>533</v>
      </c>
      <c r="C270" s="247" t="s">
        <v>534</v>
      </c>
      <c r="D270" s="194">
        <v>118178.51</v>
      </c>
      <c r="E270" s="194">
        <v>161601.24</v>
      </c>
      <c r="F270" s="45">
        <f t="shared" si="59"/>
        <v>136.7433385308378</v>
      </c>
    </row>
    <row r="271" spans="1:6" ht="12.75" customHeight="1" x14ac:dyDescent="0.25">
      <c r="A271" s="63">
        <v>3722</v>
      </c>
      <c r="B271" s="65" t="s">
        <v>535</v>
      </c>
      <c r="C271" s="247" t="s">
        <v>536</v>
      </c>
      <c r="D271" s="194">
        <v>17006.59</v>
      </c>
      <c r="E271" s="194">
        <v>23380.27</v>
      </c>
      <c r="F271" s="45">
        <f t="shared" si="59"/>
        <v>137.47770717116131</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401628.72</v>
      </c>
      <c r="E273" s="60">
        <f t="shared" si="60"/>
        <v>408502.13</v>
      </c>
      <c r="F273" s="45">
        <f t="shared" ref="F273:F277" si="61">IF(D273&lt;&gt;0,IF(E273/D273&gt;=100,"&gt;&gt;100",E273/D273*100),"-")</f>
        <v>101.71138408627752</v>
      </c>
    </row>
    <row r="274" spans="1:6" ht="12.75" customHeight="1" x14ac:dyDescent="0.25">
      <c r="A274" s="63">
        <v>381</v>
      </c>
      <c r="B274" s="64" t="s">
        <v>541</v>
      </c>
      <c r="C274" s="247" t="s">
        <v>542</v>
      </c>
      <c r="D274" s="60">
        <f t="shared" ref="D274:E274" si="62">SUM(D275:D277)</f>
        <v>183917.2</v>
      </c>
      <c r="E274" s="60">
        <f t="shared" si="62"/>
        <v>214418.09</v>
      </c>
      <c r="F274" s="45">
        <f t="shared" si="61"/>
        <v>116.58403346723416</v>
      </c>
    </row>
    <row r="275" spans="1:6" ht="12.75" customHeight="1" x14ac:dyDescent="0.25">
      <c r="A275" s="63">
        <v>3811</v>
      </c>
      <c r="B275" s="64" t="s">
        <v>543</v>
      </c>
      <c r="C275" s="247" t="s">
        <v>544</v>
      </c>
      <c r="D275" s="194">
        <v>183917.2</v>
      </c>
      <c r="E275" s="194">
        <v>214418.09</v>
      </c>
      <c r="F275" s="45">
        <f t="shared" si="61"/>
        <v>116.58403346723416</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217711.52</v>
      </c>
      <c r="E278" s="60">
        <f t="shared" si="63"/>
        <v>19932.45</v>
      </c>
      <c r="F278" s="45">
        <f t="shared" ref="F278:F282" si="64">IF(D278&lt;&gt;0,IF(E278/D278&gt;=100,"&gt;&gt;100",E278/D278*100),"-")</f>
        <v>9.1554411084907219</v>
      </c>
    </row>
    <row r="279" spans="1:6" ht="12.75" customHeight="1" x14ac:dyDescent="0.25">
      <c r="A279" s="63">
        <v>3821</v>
      </c>
      <c r="B279" s="64" t="s">
        <v>551</v>
      </c>
      <c r="C279" s="247" t="s">
        <v>552</v>
      </c>
      <c r="D279" s="194">
        <v>19783.53</v>
      </c>
      <c r="E279" s="194">
        <v>19932.45</v>
      </c>
      <c r="F279" s="45">
        <f t="shared" si="64"/>
        <v>100.75274736106248</v>
      </c>
    </row>
    <row r="280" spans="1:6" ht="12.75" customHeight="1" x14ac:dyDescent="0.25">
      <c r="A280" s="63">
        <v>3822</v>
      </c>
      <c r="B280" s="64" t="s">
        <v>553</v>
      </c>
      <c r="C280" s="247" t="s">
        <v>554</v>
      </c>
      <c r="D280" s="194">
        <v>197927.99</v>
      </c>
      <c r="E280" s="194">
        <v>0</v>
      </c>
      <c r="F280" s="45">
        <f t="shared" si="64"/>
        <v>0</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174151.59</v>
      </c>
      <c r="F289" s="45" t="str">
        <f t="shared" si="66"/>
        <v>-</v>
      </c>
    </row>
    <row r="290" spans="1:6" ht="22.8" x14ac:dyDescent="0.25">
      <c r="A290" s="63">
        <v>3861</v>
      </c>
      <c r="B290" s="64" t="s">
        <v>572</v>
      </c>
      <c r="C290" s="247" t="s">
        <v>573</v>
      </c>
      <c r="D290" s="194">
        <v>0</v>
      </c>
      <c r="E290" s="194">
        <v>174151.59</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1883791.9200000002</v>
      </c>
      <c r="E299" s="60">
        <f>E152-E297+E298</f>
        <v>2372709.4099999997</v>
      </c>
      <c r="F299" s="45">
        <f t="shared" si="68"/>
        <v>125.95390100197477</v>
      </c>
    </row>
    <row r="300" spans="1:6" ht="12.75" customHeight="1" x14ac:dyDescent="0.25">
      <c r="A300" s="63" t="s">
        <v>582</v>
      </c>
      <c r="B300" s="64" t="s">
        <v>593</v>
      </c>
      <c r="C300" s="247" t="s">
        <v>594</v>
      </c>
      <c r="D300" s="60">
        <f>IF(D6&gt;=D299,D6-D299,0)</f>
        <v>1105871.78</v>
      </c>
      <c r="E300" s="60">
        <f>IF(E6&gt;=E299,E6-E299,0)</f>
        <v>617770.56000000052</v>
      </c>
      <c r="F300" s="45">
        <f t="shared" si="68"/>
        <v>55.862765573057715</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527153.77</v>
      </c>
      <c r="E302" s="194">
        <v>605926.62</v>
      </c>
      <c r="F302" s="45">
        <f t="shared" si="68"/>
        <v>114.94304972911414</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265879.95</v>
      </c>
      <c r="E304" s="194">
        <v>285882.90999999997</v>
      </c>
      <c r="F304" s="45">
        <f t="shared" si="68"/>
        <v>107.52330516084419</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130017.67</v>
      </c>
      <c r="E308" s="60">
        <f t="shared" si="71"/>
        <v>110710.22</v>
      </c>
      <c r="F308" s="45">
        <f t="shared" ref="F308:F428" si="72">IF(D308&lt;&gt;0,IF(E308/D308&gt;=100,"&gt;&gt;100",E308/D308*100),"-")</f>
        <v>85.150133824117916</v>
      </c>
    </row>
    <row r="309" spans="1:6" ht="12.75" customHeight="1" x14ac:dyDescent="0.25">
      <c r="A309" s="63">
        <v>71</v>
      </c>
      <c r="B309" s="64" t="s">
        <v>610</v>
      </c>
      <c r="C309" s="247" t="s">
        <v>611</v>
      </c>
      <c r="D309" s="60">
        <f t="shared" ref="D309:E309" si="73">D310+D314</f>
        <v>130017.67</v>
      </c>
      <c r="E309" s="60">
        <f t="shared" si="73"/>
        <v>110710.22</v>
      </c>
      <c r="F309" s="45">
        <f t="shared" si="72"/>
        <v>85.150133824117916</v>
      </c>
    </row>
    <row r="310" spans="1:6" ht="12" x14ac:dyDescent="0.25">
      <c r="A310" s="63">
        <v>711</v>
      </c>
      <c r="B310" s="64" t="s">
        <v>612</v>
      </c>
      <c r="C310" s="247" t="s">
        <v>613</v>
      </c>
      <c r="D310" s="60">
        <f t="shared" ref="D310:E310" si="74">SUM(D311:D313)</f>
        <v>130017.67</v>
      </c>
      <c r="E310" s="60">
        <f t="shared" si="74"/>
        <v>110710.22</v>
      </c>
      <c r="F310" s="45">
        <f t="shared" si="72"/>
        <v>85.150133824117916</v>
      </c>
    </row>
    <row r="311" spans="1:6" ht="12.75" customHeight="1" x14ac:dyDescent="0.25">
      <c r="A311" s="63">
        <v>7111</v>
      </c>
      <c r="B311" s="64" t="s">
        <v>614</v>
      </c>
      <c r="C311" s="247" t="s">
        <v>615</v>
      </c>
      <c r="D311" s="194">
        <v>130017.67</v>
      </c>
      <c r="E311" s="194">
        <v>110710.22</v>
      </c>
      <c r="F311" s="45">
        <f t="shared" si="72"/>
        <v>85.150133824117916</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1090755.2</v>
      </c>
      <c r="E360" s="60">
        <f t="shared" si="86"/>
        <v>2123725.7199999997</v>
      </c>
      <c r="F360" s="45">
        <f t="shared" si="72"/>
        <v>194.70232367445965</v>
      </c>
    </row>
    <row r="361" spans="1:6" ht="12.75" customHeight="1" x14ac:dyDescent="0.25">
      <c r="A361" s="63">
        <v>41</v>
      </c>
      <c r="B361" s="64" t="s">
        <v>714</v>
      </c>
      <c r="C361" s="247" t="s">
        <v>715</v>
      </c>
      <c r="D361" s="60">
        <f t="shared" ref="D361:E361" si="87">D362+D366</f>
        <v>339217.38</v>
      </c>
      <c r="E361" s="60">
        <f t="shared" si="87"/>
        <v>4339.4399999999996</v>
      </c>
      <c r="F361" s="45">
        <f t="shared" si="72"/>
        <v>1.2792504912336742</v>
      </c>
    </row>
    <row r="362" spans="1:6" ht="12.75" customHeight="1" x14ac:dyDescent="0.25">
      <c r="A362" s="63">
        <v>411</v>
      </c>
      <c r="B362" s="64" t="s">
        <v>716</v>
      </c>
      <c r="C362" s="247" t="s">
        <v>717</v>
      </c>
      <c r="D362" s="60">
        <f t="shared" ref="D362:E362" si="88">SUM(D363:D365)</f>
        <v>333029.88</v>
      </c>
      <c r="E362" s="60">
        <f t="shared" si="88"/>
        <v>4339.4399999999996</v>
      </c>
      <c r="F362" s="45">
        <f t="shared" si="72"/>
        <v>1.3030182156628105</v>
      </c>
    </row>
    <row r="363" spans="1:6" ht="12.75" customHeight="1" x14ac:dyDescent="0.25">
      <c r="A363" s="63">
        <v>4111</v>
      </c>
      <c r="B363" s="64" t="s">
        <v>614</v>
      </c>
      <c r="C363" s="247" t="s">
        <v>718</v>
      </c>
      <c r="D363" s="194">
        <v>333029.88</v>
      </c>
      <c r="E363" s="194">
        <v>4339.4399999999996</v>
      </c>
      <c r="F363" s="45">
        <f t="shared" si="72"/>
        <v>1.3030182156628105</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6187.5</v>
      </c>
      <c r="E366" s="60">
        <f t="shared" si="89"/>
        <v>0</v>
      </c>
      <c r="F366" s="45">
        <f t="shared" si="72"/>
        <v>0</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6187.5</v>
      </c>
      <c r="E372" s="194">
        <v>0</v>
      </c>
      <c r="F372" s="45">
        <f t="shared" si="72"/>
        <v>0</v>
      </c>
    </row>
    <row r="373" spans="1:6" ht="22.8" x14ac:dyDescent="0.25">
      <c r="A373" s="63">
        <v>42</v>
      </c>
      <c r="B373" s="183" t="s">
        <v>730</v>
      </c>
      <c r="C373" s="247" t="s">
        <v>731</v>
      </c>
      <c r="D373" s="60">
        <f t="shared" ref="D373:E373" si="90">D374+D379+D388+D393+D398+D401</f>
        <v>630378.23999999999</v>
      </c>
      <c r="E373" s="60">
        <f t="shared" si="90"/>
        <v>2013033.66</v>
      </c>
      <c r="F373" s="45">
        <f t="shared" si="72"/>
        <v>319.33742827163576</v>
      </c>
    </row>
    <row r="374" spans="1:6" ht="12.75" customHeight="1" x14ac:dyDescent="0.25">
      <c r="A374" s="63">
        <v>421</v>
      </c>
      <c r="B374" s="64" t="s">
        <v>732</v>
      </c>
      <c r="C374" s="247" t="s">
        <v>733</v>
      </c>
      <c r="D374" s="60">
        <f t="shared" ref="D374:E374" si="91">SUM(D375:D378)</f>
        <v>621060.5</v>
      </c>
      <c r="E374" s="60">
        <f t="shared" si="91"/>
        <v>1984030.98</v>
      </c>
      <c r="F374" s="45">
        <f t="shared" si="72"/>
        <v>319.45856804610821</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321989.88</v>
      </c>
      <c r="E376" s="194">
        <v>1441443.24</v>
      </c>
      <c r="F376" s="45">
        <f t="shared" si="72"/>
        <v>447.66724966635599</v>
      </c>
    </row>
    <row r="377" spans="1:6" ht="12.75" customHeight="1" x14ac:dyDescent="0.25">
      <c r="A377" s="63">
        <v>4213</v>
      </c>
      <c r="B377" s="64" t="s">
        <v>642</v>
      </c>
      <c r="C377" s="247" t="s">
        <v>736</v>
      </c>
      <c r="D377" s="194">
        <v>235807.99</v>
      </c>
      <c r="E377" s="194">
        <v>407848.73</v>
      </c>
      <c r="F377" s="45">
        <f t="shared" si="72"/>
        <v>172.95797737812023</v>
      </c>
    </row>
    <row r="378" spans="1:6" ht="12.75" customHeight="1" x14ac:dyDescent="0.25">
      <c r="A378" s="63">
        <v>4214</v>
      </c>
      <c r="B378" s="64" t="s">
        <v>644</v>
      </c>
      <c r="C378" s="247" t="s">
        <v>737</v>
      </c>
      <c r="D378" s="194">
        <v>63262.63</v>
      </c>
      <c r="E378" s="194">
        <v>134739.01</v>
      </c>
      <c r="F378" s="45">
        <f t="shared" si="72"/>
        <v>212.98357339870319</v>
      </c>
    </row>
    <row r="379" spans="1:6" ht="12.75" customHeight="1" x14ac:dyDescent="0.25">
      <c r="A379" s="63">
        <v>422</v>
      </c>
      <c r="B379" s="64" t="s">
        <v>738</v>
      </c>
      <c r="C379" s="247" t="s">
        <v>739</v>
      </c>
      <c r="D379" s="60">
        <f t="shared" ref="D379:E379" si="92">SUM(D380:D387)</f>
        <v>9077.5499999999993</v>
      </c>
      <c r="E379" s="60">
        <f t="shared" si="92"/>
        <v>23813</v>
      </c>
      <c r="F379" s="45">
        <f t="shared" si="72"/>
        <v>262.32849171858044</v>
      </c>
    </row>
    <row r="380" spans="1:6" ht="12.75" customHeight="1" x14ac:dyDescent="0.25">
      <c r="A380" s="63">
        <v>4221</v>
      </c>
      <c r="B380" s="64" t="s">
        <v>648</v>
      </c>
      <c r="C380" s="247" t="s">
        <v>740</v>
      </c>
      <c r="D380" s="194">
        <v>1612.15</v>
      </c>
      <c r="E380" s="194">
        <v>9433.2800000000007</v>
      </c>
      <c r="F380" s="45">
        <f t="shared" si="72"/>
        <v>585.13661880098005</v>
      </c>
    </row>
    <row r="381" spans="1:6" ht="12.75" customHeight="1" x14ac:dyDescent="0.25">
      <c r="A381" s="63">
        <v>4222</v>
      </c>
      <c r="B381" s="64" t="s">
        <v>741</v>
      </c>
      <c r="C381" s="247" t="s">
        <v>742</v>
      </c>
      <c r="D381" s="194">
        <v>91.38</v>
      </c>
      <c r="E381" s="194">
        <v>632</v>
      </c>
      <c r="F381" s="45">
        <f t="shared" si="72"/>
        <v>691.61742175530753</v>
      </c>
    </row>
    <row r="382" spans="1:6" ht="12.75" customHeight="1" x14ac:dyDescent="0.25">
      <c r="A382" s="63">
        <v>4223</v>
      </c>
      <c r="B382" s="64" t="s">
        <v>652</v>
      </c>
      <c r="C382" s="247" t="s">
        <v>743</v>
      </c>
      <c r="D382" s="194">
        <v>1216.49</v>
      </c>
      <c r="E382" s="194">
        <v>624.96</v>
      </c>
      <c r="F382" s="45">
        <f t="shared" si="72"/>
        <v>51.374035133868759</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2111.9899999999998</v>
      </c>
      <c r="E385" s="194">
        <v>885.26</v>
      </c>
      <c r="F385" s="45">
        <f t="shared" si="72"/>
        <v>41.915918162491309</v>
      </c>
    </row>
    <row r="386" spans="1:6" ht="12.75" customHeight="1" x14ac:dyDescent="0.25">
      <c r="A386" s="63">
        <v>4227</v>
      </c>
      <c r="B386" s="183" t="s">
        <v>660</v>
      </c>
      <c r="C386" s="247" t="s">
        <v>747</v>
      </c>
      <c r="D386" s="194">
        <v>4045.54</v>
      </c>
      <c r="E386" s="194">
        <v>12237.5</v>
      </c>
      <c r="F386" s="45">
        <f t="shared" si="72"/>
        <v>302.49361024733412</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1985.93</v>
      </c>
      <c r="F393" s="45" t="str">
        <f t="shared" si="72"/>
        <v>-</v>
      </c>
    </row>
    <row r="394" spans="1:6" ht="12.75" customHeight="1" x14ac:dyDescent="0.25">
      <c r="A394" s="63">
        <v>4241</v>
      </c>
      <c r="B394" s="64" t="s">
        <v>757</v>
      </c>
      <c r="C394" s="247" t="s">
        <v>758</v>
      </c>
      <c r="D394" s="194">
        <v>0</v>
      </c>
      <c r="E394" s="194">
        <v>1985.93</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240.19</v>
      </c>
      <c r="E401" s="60">
        <f t="shared" si="96"/>
        <v>3203.75</v>
      </c>
      <c r="F401" s="45">
        <f t="shared" si="72"/>
        <v>1333.8398767642284</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240.19</v>
      </c>
      <c r="E403" s="194">
        <v>3203.75</v>
      </c>
      <c r="F403" s="45">
        <f t="shared" si="72"/>
        <v>1333.8398767642284</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121159.58</v>
      </c>
      <c r="E412" s="60">
        <f t="shared" si="100"/>
        <v>106352.62</v>
      </c>
      <c r="F412" s="45">
        <f t="shared" si="72"/>
        <v>87.778960607159576</v>
      </c>
    </row>
    <row r="413" spans="1:6" ht="12.75" customHeight="1" x14ac:dyDescent="0.25">
      <c r="A413" s="63">
        <v>451</v>
      </c>
      <c r="B413" s="64" t="s">
        <v>785</v>
      </c>
      <c r="C413" s="247" t="s">
        <v>786</v>
      </c>
      <c r="D413" s="194">
        <v>121159.58</v>
      </c>
      <c r="E413" s="194">
        <v>106352.62</v>
      </c>
      <c r="F413" s="45">
        <f t="shared" si="72"/>
        <v>87.778960607159576</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960737.52999999991</v>
      </c>
      <c r="E418" s="60">
        <f t="shared" si="102"/>
        <v>2013015.4999999998</v>
      </c>
      <c r="F418" s="45">
        <f t="shared" si="72"/>
        <v>209.52814240534559</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136198.13</v>
      </c>
      <c r="E421" s="194">
        <v>29815.8</v>
      </c>
      <c r="F421" s="45">
        <f t="shared" si="72"/>
        <v>21.89148999329139</v>
      </c>
    </row>
    <row r="422" spans="1:6" ht="12.75" customHeight="1" x14ac:dyDescent="0.25">
      <c r="A422" s="63" t="s">
        <v>582</v>
      </c>
      <c r="B422" s="64" t="s">
        <v>803</v>
      </c>
      <c r="C422" s="247" t="s">
        <v>804</v>
      </c>
      <c r="D422" s="60">
        <f>D6+D308</f>
        <v>3119681.37</v>
      </c>
      <c r="E422" s="60">
        <f>E6+E308</f>
        <v>3101190.1900000004</v>
      </c>
      <c r="F422" s="45">
        <f t="shared" si="72"/>
        <v>99.407273442159266</v>
      </c>
    </row>
    <row r="423" spans="1:6" ht="12.75" customHeight="1" x14ac:dyDescent="0.25">
      <c r="A423" s="63" t="s">
        <v>582</v>
      </c>
      <c r="B423" s="64" t="s">
        <v>805</v>
      </c>
      <c r="C423" s="247" t="s">
        <v>806</v>
      </c>
      <c r="D423" s="60">
        <f t="shared" ref="D423:E423" si="103">D299+D360</f>
        <v>2974547.12</v>
      </c>
      <c r="E423" s="60">
        <f t="shared" si="103"/>
        <v>4496435.129999999</v>
      </c>
      <c r="F423" s="45">
        <f t="shared" si="72"/>
        <v>151.16368807094233</v>
      </c>
    </row>
    <row r="424" spans="1:6" ht="12.75" customHeight="1" x14ac:dyDescent="0.25">
      <c r="A424" s="63" t="s">
        <v>582</v>
      </c>
      <c r="B424" s="64" t="s">
        <v>807</v>
      </c>
      <c r="C424" s="247" t="s">
        <v>808</v>
      </c>
      <c r="D424" s="60">
        <f t="shared" ref="D424:E424" si="104">IF(D422&gt;=D423,D422-D423,0)</f>
        <v>145134.25</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1395244.9399999985</v>
      </c>
      <c r="F425" s="45" t="str">
        <f t="shared" si="72"/>
        <v>-</v>
      </c>
    </row>
    <row r="426" spans="1:6" ht="12.75" customHeight="1" x14ac:dyDescent="0.25">
      <c r="A426" s="251" t="s">
        <v>811</v>
      </c>
      <c r="B426" s="183" t="s">
        <v>812</v>
      </c>
      <c r="C426" s="252" t="s">
        <v>813</v>
      </c>
      <c r="D426" s="60">
        <f t="shared" ref="D426:E426" si="106">IF(D302-D303+D419-D420&gt;=0,D302-D303+D419-D420,0)</f>
        <v>527153.77</v>
      </c>
      <c r="E426" s="60">
        <f t="shared" si="106"/>
        <v>605926.62</v>
      </c>
      <c r="F426" s="45">
        <f t="shared" si="72"/>
        <v>114.94304972911414</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402078.08</v>
      </c>
      <c r="E428" s="81">
        <f t="shared" si="108"/>
        <v>315698.70999999996</v>
      </c>
      <c r="F428" s="61">
        <f t="shared" si="72"/>
        <v>78.516767191088846</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806990.28</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806990.28</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806990.28</v>
      </c>
      <c r="F497" s="45" t="str">
        <f t="shared" si="109"/>
        <v>-</v>
      </c>
    </row>
    <row r="498" spans="1:6" ht="12.75" customHeight="1" x14ac:dyDescent="0.25">
      <c r="A498" s="63">
        <v>8422</v>
      </c>
      <c r="B498" s="64" t="s">
        <v>956</v>
      </c>
      <c r="C498" s="247" t="s">
        <v>957</v>
      </c>
      <c r="D498" s="194">
        <v>0</v>
      </c>
      <c r="E498" s="194">
        <v>806990.28</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66361.399999999994</v>
      </c>
      <c r="E535" s="60">
        <f>E536+E571+E584+E597+E629</f>
        <v>66361.399999999994</v>
      </c>
      <c r="F535" s="45">
        <f t="shared" si="109"/>
        <v>100</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66361.399999999994</v>
      </c>
      <c r="E597" s="60">
        <f t="shared" si="152"/>
        <v>66361.399999999994</v>
      </c>
      <c r="F597" s="45">
        <f t="shared" si="109"/>
        <v>100</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66361.399999999994</v>
      </c>
      <c r="E603" s="60">
        <f t="shared" si="154"/>
        <v>66361.399999999994</v>
      </c>
      <c r="F603" s="45">
        <f t="shared" si="109"/>
        <v>100</v>
      </c>
    </row>
    <row r="604" spans="1:6" ht="12.75" customHeight="1" x14ac:dyDescent="0.25">
      <c r="A604" s="63">
        <v>5422</v>
      </c>
      <c r="B604" s="64" t="s">
        <v>1158</v>
      </c>
      <c r="C604" s="247" t="s">
        <v>1159</v>
      </c>
      <c r="D604" s="194">
        <v>66361.399999999994</v>
      </c>
      <c r="E604" s="194">
        <v>66361.399999999994</v>
      </c>
      <c r="F604" s="45">
        <f t="shared" si="109"/>
        <v>100</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740628.88</v>
      </c>
      <c r="F639" s="45" t="str">
        <f t="shared" si="109"/>
        <v>-</v>
      </c>
    </row>
    <row r="640" spans="1:6" ht="12.75" customHeight="1" x14ac:dyDescent="0.25">
      <c r="A640" s="63" t="s">
        <v>582</v>
      </c>
      <c r="B640" s="64" t="s">
        <v>1230</v>
      </c>
      <c r="C640" s="247" t="s">
        <v>1231</v>
      </c>
      <c r="D640" s="60">
        <f>IF(D535-D430&gt;=0,D535-D430,0)</f>
        <v>66361.399999999994</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3119681.37</v>
      </c>
      <c r="E643" s="60">
        <f>E422+E430</f>
        <v>3908180.4700000007</v>
      </c>
      <c r="F643" s="45">
        <f t="shared" si="109"/>
        <v>125.27498825945807</v>
      </c>
    </row>
    <row r="644" spans="1:6" ht="12.75" customHeight="1" x14ac:dyDescent="0.25">
      <c r="A644" s="63" t="s">
        <v>582</v>
      </c>
      <c r="B644" s="64" t="s">
        <v>1238</v>
      </c>
      <c r="C644" s="247" t="s">
        <v>1239</v>
      </c>
      <c r="D644" s="60">
        <f>D423+D535</f>
        <v>3040908.52</v>
      </c>
      <c r="E644" s="60">
        <f>E423+E535</f>
        <v>4562796.5299999993</v>
      </c>
      <c r="F644" s="45">
        <f t="shared" si="109"/>
        <v>150.04714873829877</v>
      </c>
    </row>
    <row r="645" spans="1:6" ht="12.75" customHeight="1" x14ac:dyDescent="0.25">
      <c r="A645" s="63" t="s">
        <v>582</v>
      </c>
      <c r="B645" s="64" t="s">
        <v>1240</v>
      </c>
      <c r="C645" s="247" t="s">
        <v>1241</v>
      </c>
      <c r="D645" s="60">
        <f t="shared" ref="D645:E645" si="163">IF(D643&gt;=D644,D643-D644,0)</f>
        <v>78772.850000000093</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654616.05999999866</v>
      </c>
      <c r="F646" s="45" t="str">
        <f t="shared" si="109"/>
        <v>-</v>
      </c>
    </row>
    <row r="647" spans="1:6" ht="22.8" x14ac:dyDescent="0.25">
      <c r="A647" s="251" t="s">
        <v>1244</v>
      </c>
      <c r="B647" s="64" t="s">
        <v>1245</v>
      </c>
      <c r="C647" s="252" t="s">
        <v>1244</v>
      </c>
      <c r="D647" s="60">
        <f>IF(D426-D427+D641-D642&gt;=0,D426-D427+D641-D642,0)</f>
        <v>527153.77</v>
      </c>
      <c r="E647" s="60">
        <f>IF(E426-E427+E641-E642&gt;=0,E426-E427+E641-E642,0)</f>
        <v>605926.62</v>
      </c>
      <c r="F647" s="45">
        <f t="shared" si="109"/>
        <v>114.94304972911414</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605926.62000000011</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48689.439999998664</v>
      </c>
      <c r="F650" s="45" t="str">
        <f t="shared" si="109"/>
        <v>-</v>
      </c>
    </row>
    <row r="651" spans="1:6" ht="22.8" x14ac:dyDescent="0.25">
      <c r="A651" s="249" t="s">
        <v>1252</v>
      </c>
      <c r="B651" s="184" t="s">
        <v>1253</v>
      </c>
      <c r="C651" s="250" t="s">
        <v>1252</v>
      </c>
      <c r="D651" s="196">
        <v>3900.16</v>
      </c>
      <c r="E651" s="196">
        <v>4330.26</v>
      </c>
      <c r="F651" s="61">
        <f t="shared" si="109"/>
        <v>111.02775270758123</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712788.03</v>
      </c>
      <c r="E653" s="194">
        <v>1205509.1499999999</v>
      </c>
      <c r="F653" s="45">
        <f t="shared" ref="F653:F740" si="167">IF(D653&lt;&gt;0,IF(E653/D653&gt;=100,"&gt;&gt;100",E653/D653*100),"-")</f>
        <v>169.12589707770485</v>
      </c>
    </row>
    <row r="654" spans="1:6" ht="12.75" customHeight="1" x14ac:dyDescent="0.25">
      <c r="A654" s="63" t="s">
        <v>1257</v>
      </c>
      <c r="B654" s="64" t="s">
        <v>1258</v>
      </c>
      <c r="C654" s="247" t="s">
        <v>1257</v>
      </c>
      <c r="D654" s="194">
        <v>3789244.27</v>
      </c>
      <c r="E654" s="194">
        <v>4407055.76</v>
      </c>
      <c r="F654" s="45">
        <f t="shared" si="167"/>
        <v>116.30434582672073</v>
      </c>
    </row>
    <row r="655" spans="1:6" ht="12.75" customHeight="1" x14ac:dyDescent="0.25">
      <c r="A655" s="63" t="s">
        <v>1259</v>
      </c>
      <c r="B655" s="64" t="s">
        <v>1260</v>
      </c>
      <c r="C655" s="247" t="s">
        <v>1259</v>
      </c>
      <c r="D655" s="194">
        <v>3296523.15</v>
      </c>
      <c r="E655" s="194">
        <v>5262988.63</v>
      </c>
      <c r="F655" s="45">
        <f t="shared" si="167"/>
        <v>159.65271258598622</v>
      </c>
    </row>
    <row r="656" spans="1:6" ht="22.8" x14ac:dyDescent="0.25">
      <c r="A656" s="63">
        <v>11</v>
      </c>
      <c r="B656" s="64" t="s">
        <v>1261</v>
      </c>
      <c r="C656" s="247" t="s">
        <v>1262</v>
      </c>
      <c r="D656" s="60">
        <f t="shared" ref="D656:E656" si="168">+D653+D654-D655</f>
        <v>1205509.1499999999</v>
      </c>
      <c r="E656" s="60">
        <f t="shared" si="168"/>
        <v>349576.28000000026</v>
      </c>
      <c r="F656" s="45">
        <f t="shared" si="167"/>
        <v>28.998227014701655</v>
      </c>
    </row>
    <row r="657" spans="1:6" ht="22.8" x14ac:dyDescent="0.25">
      <c r="A657" s="63" t="s">
        <v>582</v>
      </c>
      <c r="B657" s="64" t="s">
        <v>1263</v>
      </c>
      <c r="C657" s="247" t="s">
        <v>1264</v>
      </c>
      <c r="D657" s="253">
        <v>7</v>
      </c>
      <c r="E657" s="253">
        <v>8</v>
      </c>
      <c r="F657" s="45">
        <f t="shared" si="167"/>
        <v>114.28571428571428</v>
      </c>
    </row>
    <row r="658" spans="1:6" ht="22.8" x14ac:dyDescent="0.25">
      <c r="A658" s="63" t="s">
        <v>582</v>
      </c>
      <c r="B658" s="64" t="s">
        <v>1265</v>
      </c>
      <c r="C658" s="247" t="s">
        <v>1266</v>
      </c>
      <c r="D658" s="253">
        <v>3</v>
      </c>
      <c r="E658" s="253">
        <v>3</v>
      </c>
      <c r="F658" s="45">
        <f t="shared" si="167"/>
        <v>100</v>
      </c>
    </row>
    <row r="659" spans="1:6" ht="12.75" customHeight="1" x14ac:dyDescent="0.25">
      <c r="A659" s="63" t="s">
        <v>582</v>
      </c>
      <c r="B659" s="64" t="s">
        <v>1267</v>
      </c>
      <c r="C659" s="247" t="s">
        <v>1268</v>
      </c>
      <c r="D659" s="253">
        <v>6</v>
      </c>
      <c r="E659" s="253">
        <v>8</v>
      </c>
      <c r="F659" s="45">
        <f t="shared" si="167"/>
        <v>133.33333333333331</v>
      </c>
    </row>
    <row r="660" spans="1:6" ht="12.75" customHeight="1" x14ac:dyDescent="0.25">
      <c r="A660" s="63" t="s">
        <v>582</v>
      </c>
      <c r="B660" s="64" t="s">
        <v>1269</v>
      </c>
      <c r="C660" s="247" t="s">
        <v>1270</v>
      </c>
      <c r="D660" s="253">
        <v>2</v>
      </c>
      <c r="E660" s="253">
        <v>2</v>
      </c>
      <c r="F660" s="45">
        <f t="shared" si="167"/>
        <v>100</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186273.78</v>
      </c>
      <c r="E662" s="192">
        <v>193118.94</v>
      </c>
      <c r="F662" s="71">
        <f t="shared" si="167"/>
        <v>103.67478450268202</v>
      </c>
    </row>
    <row r="663" spans="1:6" ht="12.75" customHeight="1" x14ac:dyDescent="0.25">
      <c r="A663" s="70">
        <v>61316</v>
      </c>
      <c r="B663" s="65" t="s">
        <v>1276</v>
      </c>
      <c r="C663" s="277" t="s">
        <v>1277</v>
      </c>
      <c r="D663" s="192">
        <v>0</v>
      </c>
      <c r="E663" s="192">
        <v>161340.60999999999</v>
      </c>
      <c r="F663" s="71" t="str">
        <f t="shared" si="167"/>
        <v>-</v>
      </c>
    </row>
    <row r="664" spans="1:6" ht="12.75" customHeight="1" x14ac:dyDescent="0.25">
      <c r="A664" s="70" t="s">
        <v>1278</v>
      </c>
      <c r="B664" s="65" t="s">
        <v>1279</v>
      </c>
      <c r="C664" s="277" t="s">
        <v>1278</v>
      </c>
      <c r="D664" s="192">
        <v>171067.5</v>
      </c>
      <c r="E664" s="192">
        <v>106263.08</v>
      </c>
      <c r="F664" s="71">
        <f t="shared" si="167"/>
        <v>62.11763192891695</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2655</v>
      </c>
      <c r="F669" s="45" t="str">
        <f t="shared" si="167"/>
        <v>-</v>
      </c>
    </row>
    <row r="670" spans="1:6" ht="12.75" customHeight="1" x14ac:dyDescent="0.25">
      <c r="A670" s="63">
        <v>63312</v>
      </c>
      <c r="B670" s="64" t="s">
        <v>1290</v>
      </c>
      <c r="C670" s="247" t="s">
        <v>1291</v>
      </c>
      <c r="D670" s="194">
        <v>44945.38</v>
      </c>
      <c r="E670" s="194">
        <v>6000</v>
      </c>
      <c r="F670" s="45">
        <f t="shared" si="167"/>
        <v>13.349536704328676</v>
      </c>
    </row>
    <row r="671" spans="1:6" ht="12.75" customHeight="1" x14ac:dyDescent="0.25">
      <c r="A671" s="63">
        <v>63313</v>
      </c>
      <c r="B671" s="64" t="s">
        <v>1292</v>
      </c>
      <c r="C671" s="247" t="s">
        <v>1293</v>
      </c>
      <c r="D671" s="194">
        <v>0</v>
      </c>
      <c r="E671" s="194">
        <v>36590.400000000001</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215352.5</v>
      </c>
      <c r="E673" s="194">
        <v>292500</v>
      </c>
      <c r="F673" s="45">
        <f t="shared" si="167"/>
        <v>135.82382373085986</v>
      </c>
    </row>
    <row r="674" spans="1:6" ht="12.75" customHeight="1" x14ac:dyDescent="0.25">
      <c r="A674" s="63">
        <v>63322</v>
      </c>
      <c r="B674" s="64" t="s">
        <v>1298</v>
      </c>
      <c r="C674" s="247" t="s">
        <v>1299</v>
      </c>
      <c r="D674" s="194">
        <v>54500</v>
      </c>
      <c r="E674" s="194">
        <v>34941.96</v>
      </c>
      <c r="F674" s="45">
        <f t="shared" si="167"/>
        <v>64.113688073394499</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1000</v>
      </c>
      <c r="E683" s="192">
        <v>1400</v>
      </c>
      <c r="F683" s="71">
        <f t="shared" si="167"/>
        <v>140</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272347.5</v>
      </c>
      <c r="E706" s="192">
        <v>320259.34999999998</v>
      </c>
      <c r="F706" s="71">
        <f t="shared" si="167"/>
        <v>117.59217543763023</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135358.41</v>
      </c>
      <c r="E722" s="192">
        <v>142741.82999999999</v>
      </c>
      <c r="F722" s="71">
        <f t="shared" si="167"/>
        <v>105.45471832891653</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7081.13</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1438.56</v>
      </c>
      <c r="E734" s="192">
        <v>1505.36</v>
      </c>
      <c r="F734" s="71">
        <f t="shared" si="167"/>
        <v>104.6435324213102</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177.52</v>
      </c>
      <c r="E736" s="194">
        <v>52.88</v>
      </c>
      <c r="F736" s="45">
        <f t="shared" si="167"/>
        <v>29.788192879675528</v>
      </c>
    </row>
    <row r="737" spans="1:6" ht="12.75" customHeight="1" x14ac:dyDescent="0.25">
      <c r="A737" s="63" t="s">
        <v>1404</v>
      </c>
      <c r="B737" s="64" t="s">
        <v>1405</v>
      </c>
      <c r="C737" s="247" t="s">
        <v>1404</v>
      </c>
      <c r="D737" s="194">
        <v>12655.61</v>
      </c>
      <c r="E737" s="194">
        <v>5990.85</v>
      </c>
      <c r="F737" s="45">
        <f t="shared" si="167"/>
        <v>47.337504869382037</v>
      </c>
    </row>
    <row r="738" spans="1:6" ht="12.75" customHeight="1" x14ac:dyDescent="0.25">
      <c r="A738" s="63" t="s">
        <v>1406</v>
      </c>
      <c r="B738" s="64" t="s">
        <v>1407</v>
      </c>
      <c r="C738" s="247" t="s">
        <v>1406</v>
      </c>
      <c r="D738" s="194">
        <v>8497.5400000000009</v>
      </c>
      <c r="E738" s="194">
        <v>6785.62</v>
      </c>
      <c r="F738" s="45">
        <f t="shared" si="167"/>
        <v>79.85393419742654</v>
      </c>
    </row>
    <row r="739" spans="1:6" ht="12.75" customHeight="1" x14ac:dyDescent="0.25">
      <c r="A739" s="70" t="s">
        <v>1408</v>
      </c>
      <c r="B739" s="65" t="s">
        <v>1409</v>
      </c>
      <c r="C739" s="278" t="s">
        <v>1408</v>
      </c>
      <c r="D739" s="192">
        <v>2735.83</v>
      </c>
      <c r="E739" s="192">
        <v>1173.51</v>
      </c>
      <c r="F739" s="71">
        <f t="shared" si="167"/>
        <v>42.894112572784124</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9630.6</v>
      </c>
      <c r="E741" s="192">
        <v>15083.85</v>
      </c>
      <c r="F741" s="71">
        <f t="shared" ref="F741:F1006" si="169">IF(D741&lt;&gt;0,IF(E741/D741&gt;=100,"&gt;&gt;100",E741/D741*100),"-")</f>
        <v>156.62419786929163</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6896.93</v>
      </c>
      <c r="E757" s="194">
        <v>9077.84</v>
      </c>
      <c r="F757" s="45">
        <f t="shared" si="169"/>
        <v>131.62146056288813</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17778.740000000002</v>
      </c>
      <c r="E778" s="192">
        <v>0</v>
      </c>
      <c r="F778" s="71">
        <f t="shared" si="169"/>
        <v>0</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19101.189999999999</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1500</v>
      </c>
      <c r="E843" s="194">
        <v>2000</v>
      </c>
      <c r="F843" s="45">
        <f t="shared" si="169"/>
        <v>133.33333333333331</v>
      </c>
    </row>
    <row r="844" spans="1:6" ht="12.75" customHeight="1" x14ac:dyDescent="0.25">
      <c r="A844" s="63" t="s">
        <v>1617</v>
      </c>
      <c r="B844" s="64" t="s">
        <v>1618</v>
      </c>
      <c r="C844" s="247" t="s">
        <v>1617</v>
      </c>
      <c r="D844" s="194">
        <v>453.6</v>
      </c>
      <c r="E844" s="194">
        <v>11210</v>
      </c>
      <c r="F844" s="45">
        <f t="shared" si="169"/>
        <v>2471.3403880070546</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53850</v>
      </c>
      <c r="E846" s="194">
        <v>59550</v>
      </c>
      <c r="F846" s="45">
        <f t="shared" si="169"/>
        <v>110.58495821727018</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16086.91</v>
      </c>
      <c r="E848" s="194">
        <v>16500</v>
      </c>
      <c r="F848" s="45">
        <f t="shared" si="169"/>
        <v>102.56786418274237</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46288</v>
      </c>
      <c r="E850" s="194">
        <v>72341.240000000005</v>
      </c>
      <c r="F850" s="45">
        <f t="shared" si="169"/>
        <v>156.28508468717595</v>
      </c>
    </row>
    <row r="851" spans="1:6" ht="12.75" customHeight="1" x14ac:dyDescent="0.25">
      <c r="A851" s="63">
        <v>37221</v>
      </c>
      <c r="B851" s="64" t="s">
        <v>1631</v>
      </c>
      <c r="C851" s="247" t="s">
        <v>1632</v>
      </c>
      <c r="D851" s="194">
        <v>28.09</v>
      </c>
      <c r="E851" s="194">
        <v>29.64</v>
      </c>
      <c r="F851" s="45">
        <f t="shared" si="169"/>
        <v>105.51797792808829</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12910.74</v>
      </c>
      <c r="E854" s="194">
        <v>20789.22</v>
      </c>
      <c r="F854" s="45">
        <f t="shared" si="169"/>
        <v>161.02268344029855</v>
      </c>
    </row>
    <row r="855" spans="1:6" ht="12.75" customHeight="1" x14ac:dyDescent="0.25">
      <c r="A855" s="63" t="s">
        <v>1638</v>
      </c>
      <c r="B855" s="64" t="s">
        <v>1639</v>
      </c>
      <c r="C855" s="247" t="s">
        <v>1638</v>
      </c>
      <c r="D855" s="194">
        <v>4067.76</v>
      </c>
      <c r="E855" s="194">
        <v>2561.41</v>
      </c>
      <c r="F855" s="45">
        <f t="shared" si="169"/>
        <v>62.968562550396278</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174151.59</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806990.28</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66361.399999999994</v>
      </c>
      <c r="E974" s="192">
        <v>66361.399999999994</v>
      </c>
      <c r="F974" s="71">
        <f t="shared" si="169"/>
        <v>100</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Normal="100" workbookViewId="0">
      <selection activeCell="D259" sqref="D25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24683654.829999998</v>
      </c>
      <c r="E6" s="180">
        <f t="shared" si="0"/>
        <v>25098322.729999997</v>
      </c>
      <c r="F6" s="181">
        <f t="shared" ref="F6:F298" si="1">IF(D6&gt;0,IF(E6/D6&gt;=100,"&gt;&gt;100",E6/D6*100),"-")</f>
        <v>101.6799290982469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21695025.949999999</v>
      </c>
      <c r="E7" s="79">
        <f t="shared" si="2"/>
        <v>23387226.899999999</v>
      </c>
      <c r="F7" s="71">
        <f t="shared" si="1"/>
        <v>107.79994895558076</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13524130.969999999</v>
      </c>
      <c r="E8" s="79">
        <f>E9+E10-E11</f>
        <v>13528470.41</v>
      </c>
      <c r="F8" s="71">
        <f t="shared" si="1"/>
        <v>100.03208664578618</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13425231.859999999</v>
      </c>
      <c r="E9" s="192">
        <v>13429571.300000001</v>
      </c>
      <c r="F9" s="71">
        <f t="shared" si="1"/>
        <v>100.03232301717581</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98899.11</v>
      </c>
      <c r="E10" s="192">
        <v>98899.11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6398525.3899999997</v>
      </c>
      <c r="E12" s="79">
        <f t="shared" si="3"/>
        <v>6871002.3499999996</v>
      </c>
      <c r="F12" s="71">
        <f t="shared" si="1"/>
        <v>107.38415386673961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6166825.5</v>
      </c>
      <c r="E13" s="79">
        <f t="shared" si="4"/>
        <v>6668415.4399999995</v>
      </c>
      <c r="F13" s="71">
        <f t="shared" si="1"/>
        <v>108.13368142166499</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4306633.33</v>
      </c>
      <c r="E15" s="192">
        <v>4309598.33</v>
      </c>
      <c r="F15" s="71">
        <f t="shared" si="1"/>
        <v>100.068847282153</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1553810</v>
      </c>
      <c r="E16" s="192">
        <v>2304755.59</v>
      </c>
      <c r="F16" s="71">
        <f t="shared" si="1"/>
        <v>148.32930602840759</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1929415.16</v>
      </c>
      <c r="E17" s="192">
        <v>2045419.27</v>
      </c>
      <c r="F17" s="71">
        <f t="shared" si="1"/>
        <v>106.01239755989064</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1623032.99</v>
      </c>
      <c r="E18" s="192">
        <v>1991357.75</v>
      </c>
      <c r="F18" s="71">
        <f t="shared" si="1"/>
        <v>122.69360895738785</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132156.94999999995</v>
      </c>
      <c r="E19" s="79">
        <f t="shared" si="5"/>
        <v>110483.81000000006</v>
      </c>
      <c r="F19" s="71">
        <f t="shared" si="1"/>
        <v>83.600453854299829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126368.89</v>
      </c>
      <c r="E20" s="192">
        <v>135802.17000000001</v>
      </c>
      <c r="F20" s="71">
        <f t="shared" si="1"/>
        <v>107.46487525529425</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4609.6499999999996</v>
      </c>
      <c r="E21" s="192">
        <v>5241.6499999999996</v>
      </c>
      <c r="F21" s="71">
        <f t="shared" si="1"/>
        <v>113.71036846615252</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111446.64</v>
      </c>
      <c r="E22" s="192">
        <v>113037.85</v>
      </c>
      <c r="F22" s="71">
        <f t="shared" si="1"/>
        <v>101.42777745475324</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26869.360000000001</v>
      </c>
      <c r="E25" s="192">
        <v>31497.72</v>
      </c>
      <c r="F25" s="71">
        <f t="shared" si="1"/>
        <v>117.22541958572887</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218797.79</v>
      </c>
      <c r="E26" s="192">
        <v>230160.29</v>
      </c>
      <c r="F26" s="71">
        <f t="shared" si="1"/>
        <v>105.19315117396752</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355935.38</v>
      </c>
      <c r="E28" s="192">
        <v>405255.87</v>
      </c>
      <c r="F28" s="71">
        <f t="shared" si="1"/>
        <v>113.85658542851233</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9290.5999999999985</v>
      </c>
      <c r="E29" s="79">
        <f t="shared" si="6"/>
        <v>5308.9199999999983</v>
      </c>
      <c r="F29" s="71">
        <f t="shared" si="1"/>
        <v>57.142918648957</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19908.419999999998</v>
      </c>
      <c r="E30" s="192">
        <v>19908.419999999998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10617.82</v>
      </c>
      <c r="E34" s="192">
        <v>14599.5</v>
      </c>
      <c r="F34" s="71">
        <f t="shared" si="1"/>
        <v>137.49997645467712</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1737.27</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1985.93</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248.66</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2649.9600000000005</v>
      </c>
      <c r="E41" s="79">
        <f t="shared" si="8"/>
        <v>1987.4700000000003</v>
      </c>
      <c r="F41" s="71">
        <f t="shared" si="1"/>
        <v>75</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6630.52</v>
      </c>
      <c r="E42" s="192">
        <v>6630.52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3980.56</v>
      </c>
      <c r="E44" s="192">
        <v>4643.05</v>
      </c>
      <c r="F44" s="71">
        <f t="shared" si="1"/>
        <v>116.64313563920655</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87602.38</v>
      </c>
      <c r="E45" s="79">
        <f t="shared" si="9"/>
        <v>83069.439999999944</v>
      </c>
      <c r="F45" s="71">
        <f t="shared" si="1"/>
        <v>94.825551543234255</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11207.61</v>
      </c>
      <c r="E47" s="192">
        <v>14411.36</v>
      </c>
      <c r="F47" s="71">
        <f t="shared" si="1"/>
        <v>128.58548789617055</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131266.25</v>
      </c>
      <c r="E48" s="192">
        <v>131266.25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482358.37</v>
      </c>
      <c r="E49" s="192">
        <v>482358.37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537229.85</v>
      </c>
      <c r="E50" s="192">
        <v>544966.54</v>
      </c>
      <c r="F50" s="71">
        <f t="shared" si="1"/>
        <v>101.44010799102099</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25403.84</v>
      </c>
      <c r="E54" s="192">
        <v>29761.42</v>
      </c>
      <c r="F54" s="71">
        <f t="shared" si="1"/>
        <v>117.15323352689985</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25403.84</v>
      </c>
      <c r="E55" s="192">
        <v>29761.42</v>
      </c>
      <c r="F55" s="71">
        <f t="shared" si="1"/>
        <v>117.15323352689985</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1772369.59</v>
      </c>
      <c r="E56" s="79">
        <f t="shared" si="11"/>
        <v>2987754.14</v>
      </c>
      <c r="F56" s="71">
        <f t="shared" si="1"/>
        <v>168.57399025899556</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1699530.03</v>
      </c>
      <c r="E57" s="192">
        <v>2914914.58</v>
      </c>
      <c r="F57" s="71">
        <f t="shared" si="1"/>
        <v>171.51297879685009</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46270.49</v>
      </c>
      <c r="E58" s="192">
        <v>46270.49</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20762.82</v>
      </c>
      <c r="E61" s="192">
        <v>20762.82</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5806.25</v>
      </c>
      <c r="E62" s="192">
        <v>5806.25</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2988628.8800000004</v>
      </c>
      <c r="E69" s="79">
        <f>E70+E82+E88+E119+E135+E147+E165+E171</f>
        <v>1711095.83</v>
      </c>
      <c r="F69" s="71">
        <f t="shared" si="1"/>
        <v>57.253539957761504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1205509.1499999999</v>
      </c>
      <c r="E70" s="79">
        <f t="shared" si="12"/>
        <v>349576.28</v>
      </c>
      <c r="F70" s="71">
        <f t="shared" si="1"/>
        <v>28.998227014701634</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1205509.1499999999</v>
      </c>
      <c r="E71" s="79">
        <f t="shared" si="13"/>
        <v>349576.28</v>
      </c>
      <c r="F71" s="71">
        <f t="shared" si="1"/>
        <v>28.998227014701634</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1205509.1499999999</v>
      </c>
      <c r="E73" s="192">
        <v>349576.28</v>
      </c>
      <c r="F73" s="71">
        <f t="shared" si="1"/>
        <v>28.998227014701634</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32994.31</v>
      </c>
      <c r="E82" s="79">
        <f>SUM(E83:E85)-E86+E87</f>
        <v>45434.850000000006</v>
      </c>
      <c r="F82" s="71">
        <f t="shared" si="1"/>
        <v>137.70510733517386</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8723.94</v>
      </c>
      <c r="E83" s="192">
        <v>8723.94</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24270.37</v>
      </c>
      <c r="E87" s="192">
        <v>36710.910000000003</v>
      </c>
      <c r="F87" s="71">
        <f t="shared" si="1"/>
        <v>151.25813903949549</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1336397.32</v>
      </c>
      <c r="E135" s="79">
        <f t="shared" si="21"/>
        <v>1002647.77</v>
      </c>
      <c r="F135" s="71">
        <f t="shared" si="1"/>
        <v>75.026173353894478</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1336397.32</v>
      </c>
      <c r="E136" s="79">
        <f t="shared" si="22"/>
        <v>1002647.77</v>
      </c>
      <c r="F136" s="71">
        <f t="shared" si="1"/>
        <v>75.026173353894478</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1336397.32</v>
      </c>
      <c r="E140" s="192">
        <v>1002647.77</v>
      </c>
      <c r="F140" s="71">
        <f t="shared" si="1"/>
        <v>75.026173353894478</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273663.05999999994</v>
      </c>
      <c r="E147" s="79">
        <f t="shared" si="24"/>
        <v>279324.12</v>
      </c>
      <c r="F147" s="71">
        <f t="shared" si="1"/>
        <v>102.06862409563062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148435.87</v>
      </c>
      <c r="E148" s="192">
        <v>134945.26999999999</v>
      </c>
      <c r="F148" s="71">
        <f t="shared" si="1"/>
        <v>90.911495988132785</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17613.75</v>
      </c>
      <c r="E150" s="79">
        <f t="shared" si="25"/>
        <v>14537.5</v>
      </c>
      <c r="F150" s="71">
        <f t="shared" si="1"/>
        <v>82.534951387410402</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17613.75</v>
      </c>
      <c r="E153" s="192">
        <v>14437.5</v>
      </c>
      <c r="F153" s="71">
        <f t="shared" si="1"/>
        <v>81.967213114754102</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100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119612.6</v>
      </c>
      <c r="E159" s="192">
        <v>116484.23</v>
      </c>
      <c r="F159" s="71">
        <f t="shared" si="1"/>
        <v>97.384581557461331</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350286.15</v>
      </c>
      <c r="E160" s="192">
        <v>346950.24</v>
      </c>
      <c r="F160" s="71">
        <f t="shared" si="1"/>
        <v>99.047661461921905</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4636.5600000000004</v>
      </c>
      <c r="E163" s="192">
        <v>33328.75</v>
      </c>
      <c r="F163" s="71">
        <f t="shared" si="1"/>
        <v>718.82494780613206</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366921.87</v>
      </c>
      <c r="E164" s="192">
        <v>366921.87</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136164.88</v>
      </c>
      <c r="E165" s="79">
        <f t="shared" si="26"/>
        <v>29782.550000000003</v>
      </c>
      <c r="F165" s="71">
        <f t="shared" si="1"/>
        <v>21.872416734770379</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136032.16</v>
      </c>
      <c r="E166" s="192">
        <v>29649.83</v>
      </c>
      <c r="F166" s="71">
        <f t="shared" si="1"/>
        <v>21.79619143002655</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132.72</v>
      </c>
      <c r="E167" s="192">
        <v>132.72</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3900.16</v>
      </c>
      <c r="E171" s="79">
        <f t="shared" si="27"/>
        <v>4330.26</v>
      </c>
      <c r="F171" s="71">
        <f t="shared" si="1"/>
        <v>111.02775270758123</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3900.16</v>
      </c>
      <c r="E172" s="192">
        <v>4330.26</v>
      </c>
      <c r="F172" s="71">
        <f t="shared" si="1"/>
        <v>111.02775270758123</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24683654.830000002</v>
      </c>
      <c r="E176" s="79">
        <f>E177+E251</f>
        <v>25098322.73</v>
      </c>
      <c r="F176" s="71">
        <f t="shared" si="1"/>
        <v>101.6799290982469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1068958.05</v>
      </c>
      <c r="E177" s="79">
        <f>E178+E197+E203+E219+E247+E248</f>
        <v>1609325.0200000003</v>
      </c>
      <c r="F177" s="71">
        <f t="shared" si="1"/>
        <v>150.55081160575011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2436</v>
      </c>
      <c r="C178" s="134" t="s">
        <v>3</v>
      </c>
      <c r="D178" s="79">
        <f>SUM(D179:D181)+D185+D186+SUM(D194:D196)</f>
        <v>160169.95000000001</v>
      </c>
      <c r="E178" s="79">
        <f>SUM(E179:E181)+E185+E186+SUM(E194:E196)</f>
        <v>193353.35</v>
      </c>
      <c r="F178" s="71">
        <f t="shared" si="1"/>
        <v>120.71761900406412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29922.84</v>
      </c>
      <c r="E179" s="192">
        <v>33163.06</v>
      </c>
      <c r="F179" s="71">
        <f t="shared" si="1"/>
        <v>110.82858445254527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61069.74</v>
      </c>
      <c r="E180" s="192">
        <v>101087.87</v>
      </c>
      <c r="F180" s="71">
        <f t="shared" si="1"/>
        <v>165.52857438069984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627.12</v>
      </c>
      <c r="E181" s="79">
        <f t="shared" si="28"/>
        <v>715.09</v>
      </c>
      <c r="F181" s="71">
        <f t="shared" si="1"/>
        <v>114.0276183186631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627.12</v>
      </c>
      <c r="E184" s="192">
        <v>715.09</v>
      </c>
      <c r="F184" s="71">
        <f t="shared" si="1"/>
        <v>114.0276183186631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263.98</v>
      </c>
      <c r="E185" s="192">
        <v>527.95000000000005</v>
      </c>
      <c r="F185" s="71">
        <f t="shared" si="1"/>
        <v>199.99621183422985</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2528.16</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2528.16</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0.02</v>
      </c>
      <c r="E194" s="192">
        <v>1886.5</v>
      </c>
      <c r="F194" s="71" t="str">
        <f t="shared" si="1"/>
        <v>&gt;&gt;100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68286.25</v>
      </c>
      <c r="E196" s="192">
        <v>53444.72</v>
      </c>
      <c r="F196" s="71">
        <f t="shared" si="1"/>
        <v>78.26571235058303</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484447.55000000005</v>
      </c>
      <c r="E197" s="79">
        <f>SUM(E198:E202)</f>
        <v>245902.24</v>
      </c>
      <c r="F197" s="71">
        <f t="shared" si="1"/>
        <v>50.759311302121347</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228270.41</v>
      </c>
      <c r="E198" s="192">
        <v>61755.47</v>
      </c>
      <c r="F198" s="71">
        <f t="shared" si="1"/>
        <v>27.053646593967219</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250747.64</v>
      </c>
      <c r="E199" s="192">
        <v>174158.3</v>
      </c>
      <c r="F199" s="71">
        <f t="shared" ref="F199:F202" si="30">IF(D199&gt;0,IF(E199/D199&gt;=100,"&gt;&gt;100",E199/D199*100),"-")</f>
        <v>69.455608834444064</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5429.5</v>
      </c>
      <c r="E202" s="192">
        <v>9988.4699999999993</v>
      </c>
      <c r="F202" s="71">
        <f t="shared" si="30"/>
        <v>183.96666359701626</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398168.44</v>
      </c>
      <c r="E219" s="79">
        <f t="shared" si="34"/>
        <v>1138797.32</v>
      </c>
      <c r="F219" s="71">
        <f t="shared" si="1"/>
        <v>286.00893631850886</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398168.44</v>
      </c>
      <c r="E220" s="79">
        <f t="shared" si="35"/>
        <v>1138797.32</v>
      </c>
      <c r="F220" s="71">
        <f t="shared" si="1"/>
        <v>286.00893631850886</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398168.44</v>
      </c>
      <c r="E221" s="192">
        <v>1138797.32</v>
      </c>
      <c r="F221" s="71">
        <f t="shared" si="1"/>
        <v>286.00893631850886</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26172.11</v>
      </c>
      <c r="E247" s="192">
        <v>31272.11</v>
      </c>
      <c r="F247" s="71">
        <f>IF(D247&gt;0,IF(E247/D247&gt;=100,"&gt;&gt;100",E247/D247*100),"-")</f>
        <v>119.48639219382771</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23614696.780000001</v>
      </c>
      <c r="E251" s="79">
        <f>+E252+E255-E264+E274+E291</f>
        <v>23488997.710000001</v>
      </c>
      <c r="F251" s="71">
        <f t="shared" si="1"/>
        <v>99.467708303981027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22606692.080000002</v>
      </c>
      <c r="E252" s="79">
        <f>E253-E254</f>
        <v>23224516.600000001</v>
      </c>
      <c r="F252" s="71">
        <f t="shared" si="1"/>
        <v>102.73292756770277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23270306.120000001</v>
      </c>
      <c r="E253" s="192">
        <v>24695120.920000002</v>
      </c>
      <c r="F253" s="71">
        <f t="shared" si="1"/>
        <v>106.12288808171468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663614.04</v>
      </c>
      <c r="E254" s="192">
        <v>1470604.32</v>
      </c>
      <c r="F254" s="71">
        <f t="shared" si="1"/>
        <v>221.60536567309515</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605926.62</v>
      </c>
      <c r="E255" s="79">
        <f>E256-E260</f>
        <v>-48689.440000000002</v>
      </c>
      <c r="F255" s="71">
        <f t="shared" si="1"/>
        <v>-8.0355340717659853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605926.62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605926.62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48689.440000000002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48689.440000000002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2528.16</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2528.16</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265879.95</v>
      </c>
      <c r="E274" s="79">
        <f>SUM(E275:E277)+SUM(E286:E290)</f>
        <v>285882.91000000003</v>
      </c>
      <c r="F274" s="71">
        <f t="shared" si="1"/>
        <v>107.5233051608442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8232.1</v>
      </c>
      <c r="E275" s="192">
        <v>73201.52</v>
      </c>
      <c r="F275" s="71">
        <f t="shared" ref="F275:F290" si="39">IF(D275&gt;0,IF(E275/D275&gt;=100,"&gt;&gt;100",E275/D275*100),"-")</f>
        <v>889.22049051882266</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17613.75</v>
      </c>
      <c r="E277" s="79">
        <f>SUM(E278:E285)</f>
        <v>14537.5</v>
      </c>
      <c r="F277" s="71">
        <f t="shared" si="39"/>
        <v>82.534951387410402</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17613.75</v>
      </c>
      <c r="E280" s="192">
        <v>14437.5</v>
      </c>
      <c r="F280" s="71">
        <f t="shared" si="39"/>
        <v>81.967213114754102</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100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94158.16</v>
      </c>
      <c r="E286" s="192">
        <v>105371.69</v>
      </c>
      <c r="F286" s="71">
        <f t="shared" si="39"/>
        <v>111.90924928864369</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141239.38</v>
      </c>
      <c r="E287" s="192">
        <v>59443.45</v>
      </c>
      <c r="F287" s="71">
        <f t="shared" si="39"/>
        <v>42.087022755268393</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4636.5600000000004</v>
      </c>
      <c r="E290" s="192">
        <v>33328.75</v>
      </c>
      <c r="F290" s="71">
        <f t="shared" si="39"/>
        <v>718.82494780613206</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136198.13</v>
      </c>
      <c r="E291" s="79">
        <f>SUM(E292:E295)</f>
        <v>29815.8</v>
      </c>
      <c r="F291" s="71">
        <f t="shared" si="1"/>
        <v>21.89148999329139</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136198.13</v>
      </c>
      <c r="E292" s="192">
        <v>29815.8</v>
      </c>
      <c r="F292" s="71">
        <f t="shared" si="1"/>
        <v>21.89148999329139</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2407415.4500000002</v>
      </c>
      <c r="E297" s="79">
        <f t="shared" si="42"/>
        <v>5330283.68</v>
      </c>
      <c r="F297" s="71">
        <f t="shared" si="1"/>
        <v>221.41104394756624</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2407415.4500000002</v>
      </c>
      <c r="E298" s="193">
        <v>5330283.68</v>
      </c>
      <c r="F298" s="75">
        <f t="shared" si="1"/>
        <v>221.41104394756624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608975.52</v>
      </c>
      <c r="E302" s="192">
        <v>593421.27</v>
      </c>
      <c r="F302" s="71">
        <f t="shared" si="43"/>
        <v>97.445833290638674</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31609.41</v>
      </c>
      <c r="E303" s="192">
        <v>52824.72</v>
      </c>
      <c r="F303" s="71">
        <f t="shared" si="43"/>
        <v>167.11707051792487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9232.5</v>
      </c>
      <c r="E304" s="192">
        <v>37125.56</v>
      </c>
      <c r="F304" s="71">
        <f t="shared" si="43"/>
        <v>402.11816950988356</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29782.55</v>
      </c>
      <c r="E305" s="192">
        <v>29782.55</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106382.33</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23819.11</v>
      </c>
      <c r="E309" s="192">
        <v>36148.160000000003</v>
      </c>
      <c r="F309" s="71">
        <f t="shared" si="43"/>
        <v>151.76116991776772</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451.26</v>
      </c>
      <c r="E311" s="192">
        <v>562.75</v>
      </c>
      <c r="F311" s="71">
        <f t="shared" si="43"/>
        <v>124.70637769800115</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25969.25</v>
      </c>
      <c r="E336" s="192">
        <v>24187.17</v>
      </c>
      <c r="F336" s="71">
        <f t="shared" si="43"/>
        <v>93.137730200140538</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134200.70000000001</v>
      </c>
      <c r="E337" s="192">
        <v>169166.18</v>
      </c>
      <c r="F337" s="71">
        <f t="shared" si="43"/>
        <v>126.05461819498704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61755.47</v>
      </c>
      <c r="E338" s="192">
        <v>61917.78</v>
      </c>
      <c r="F338" s="71">
        <f t="shared" si="43"/>
        <v>100.26282692043311</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422692.08</v>
      </c>
      <c r="E339" s="192">
        <v>183984.46</v>
      </c>
      <c r="F339" s="71">
        <f t="shared" si="43"/>
        <v>43.526829270139153</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398168.44</v>
      </c>
      <c r="E343" s="192">
        <v>1138797.32</v>
      </c>
      <c r="F343" s="71">
        <f t="shared" si="43"/>
        <v>286.00893631850886</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26172.11</v>
      </c>
      <c r="E367" s="192">
        <v>31272.11</v>
      </c>
      <c r="F367" s="71">
        <f t="shared" si="44"/>
        <v>119.48639219382771</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940841.61</v>
      </c>
      <c r="E389" s="192">
        <v>3193528.49</v>
      </c>
      <c r="F389" s="71">
        <f t="shared" si="44"/>
        <v>339.43316877747367</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1466573.84</v>
      </c>
      <c r="E391" s="288">
        <v>1544148.34</v>
      </c>
      <c r="F391" s="263">
        <f t="shared" si="44"/>
        <v>105.28950523214024</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592606.85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3622047244094491" right="0.23622047244094491" top="0.74803149606299213" bottom="0.74803149606299213" header="0.31496062992125984" footer="0.31496062992125984"/>
  <pageSetup paperSize="9" scale="75"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363683.73</v>
      </c>
      <c r="E5" s="58">
        <f t="shared" si="0"/>
        <v>523623.54000000004</v>
      </c>
      <c r="F5" s="59">
        <f t="shared" ref="F5:F141" si="1">IF(D5&gt;0,IF(E5/D5&gt;=100,"&gt;&gt;100",E5/D5*100),"-")</f>
        <v>143.9777193222254</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64910.87</v>
      </c>
      <c r="E6" s="60">
        <f t="shared" si="2"/>
        <v>85497.42</v>
      </c>
      <c r="F6" s="45">
        <f t="shared" si="1"/>
        <v>131.71510411122205</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58068.72</v>
      </c>
      <c r="E7" s="194">
        <v>72913.08</v>
      </c>
      <c r="F7" s="45">
        <f t="shared" si="1"/>
        <v>125.56343587390938</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6842.15</v>
      </c>
      <c r="E8" s="194">
        <v>12584.34</v>
      </c>
      <c r="F8" s="45">
        <f t="shared" si="1"/>
        <v>183.92376665229497</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291875.93</v>
      </c>
      <c r="E13" s="60">
        <f t="shared" si="4"/>
        <v>429048.28</v>
      </c>
      <c r="F13" s="45">
        <f t="shared" si="1"/>
        <v>146.99680100376898</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174064.72</v>
      </c>
      <c r="E14" s="194">
        <v>257715.03</v>
      </c>
      <c r="F14" s="45">
        <f t="shared" si="1"/>
        <v>148.0570158042365</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117811.21</v>
      </c>
      <c r="E16" s="194">
        <v>171333.25</v>
      </c>
      <c r="F16" s="45">
        <f t="shared" si="1"/>
        <v>145.43034572007195</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6896.93</v>
      </c>
      <c r="E20" s="194">
        <v>9077.84</v>
      </c>
      <c r="F20" s="45">
        <f t="shared" si="1"/>
        <v>131.62146056288813</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60928.55</v>
      </c>
      <c r="E28" s="60">
        <f t="shared" si="6"/>
        <v>78082.299999999988</v>
      </c>
      <c r="F28" s="45">
        <f t="shared" si="1"/>
        <v>128.15387860042622</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53564.800000000003</v>
      </c>
      <c r="E30" s="194">
        <v>70012.62</v>
      </c>
      <c r="F30" s="45">
        <f t="shared" si="1"/>
        <v>130.70639673815637</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7363.75</v>
      </c>
      <c r="E34" s="194">
        <v>8069.68</v>
      </c>
      <c r="F34" s="45">
        <f t="shared" si="1"/>
        <v>109.58655576302836</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674711.74999999988</v>
      </c>
      <c r="E35" s="60">
        <f t="shared" si="7"/>
        <v>919233.23999999987</v>
      </c>
      <c r="F35" s="45">
        <f t="shared" si="1"/>
        <v>136.24088212484813</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8154.46</v>
      </c>
      <c r="E39" s="60">
        <f t="shared" si="9"/>
        <v>10154.459999999999</v>
      </c>
      <c r="F39" s="45">
        <f t="shared" si="1"/>
        <v>124.52645546118319</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2654.46</v>
      </c>
      <c r="E40" s="194">
        <v>2654.46</v>
      </c>
      <c r="F40" s="45">
        <f t="shared" si="1"/>
        <v>100</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5500</v>
      </c>
      <c r="E42" s="194">
        <v>7500</v>
      </c>
      <c r="F42" s="45">
        <f t="shared" si="1"/>
        <v>136.36363636363635</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35430.01</v>
      </c>
      <c r="E43" s="60">
        <f t="shared" si="10"/>
        <v>32768.120000000003</v>
      </c>
      <c r="F43" s="45">
        <f t="shared" si="1"/>
        <v>92.486905874426796</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1401.35</v>
      </c>
      <c r="E47" s="194">
        <v>4014.49</v>
      </c>
      <c r="F47" s="45">
        <f t="shared" si="1"/>
        <v>286.47304385057265</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34028.660000000003</v>
      </c>
      <c r="E48" s="194">
        <v>28753.63</v>
      </c>
      <c r="F48" s="45">
        <f t="shared" si="1"/>
        <v>84.498272926409683</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574774.77</v>
      </c>
      <c r="E54" s="60">
        <f t="shared" si="12"/>
        <v>832812.1</v>
      </c>
      <c r="F54" s="45">
        <f t="shared" si="1"/>
        <v>144.89364242623245</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573874.77</v>
      </c>
      <c r="E55" s="194">
        <v>831912.1</v>
      </c>
      <c r="F55" s="45">
        <f t="shared" si="1"/>
        <v>144.9640485153233</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900</v>
      </c>
      <c r="E56" s="194">
        <v>900</v>
      </c>
      <c r="F56" s="45">
        <f t="shared" si="1"/>
        <v>100</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7903.45</v>
      </c>
      <c r="E60" s="194">
        <v>8600.7199999999993</v>
      </c>
      <c r="F60" s="45">
        <f t="shared" si="1"/>
        <v>108.82234973334431</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21868.07</v>
      </c>
      <c r="E61" s="60">
        <f t="shared" si="13"/>
        <v>21092.19</v>
      </c>
      <c r="F61" s="45">
        <f t="shared" si="1"/>
        <v>96.451995992330367</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21868.07</v>
      </c>
      <c r="E65" s="194">
        <v>21092.19</v>
      </c>
      <c r="F65" s="45">
        <f t="shared" si="1"/>
        <v>96.451995992330367</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26580.99</v>
      </c>
      <c r="E74" s="194">
        <v>13805.65</v>
      </c>
      <c r="F74" s="45">
        <f t="shared" si="1"/>
        <v>51.938057988058382</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396537.65</v>
      </c>
      <c r="E75" s="60">
        <f t="shared" si="15"/>
        <v>466365.15</v>
      </c>
      <c r="F75" s="45">
        <f t="shared" si="1"/>
        <v>117.60929889002973</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74834.789999999994</v>
      </c>
      <c r="E76" s="194">
        <v>19101.189999999999</v>
      </c>
      <c r="F76" s="45">
        <f t="shared" si="1"/>
        <v>25.524478654914379</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1002.79</v>
      </c>
      <c r="E79" s="194">
        <v>2843.5</v>
      </c>
      <c r="F79" s="45">
        <f t="shared" si="1"/>
        <v>283.55887075060582</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320700.07</v>
      </c>
      <c r="E81" s="194">
        <v>444420.46</v>
      </c>
      <c r="F81" s="45">
        <f t="shared" si="1"/>
        <v>138.57822357194996</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522756.43</v>
      </c>
      <c r="E82" s="60">
        <f t="shared" si="16"/>
        <v>239889.37</v>
      </c>
      <c r="F82" s="45">
        <f t="shared" si="1"/>
        <v>45.889319811905516</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102416.07</v>
      </c>
      <c r="E84" s="194">
        <v>153474.42000000001</v>
      </c>
      <c r="F84" s="45">
        <f t="shared" si="1"/>
        <v>149.85384617863193</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61380.95</v>
      </c>
      <c r="E86" s="194">
        <v>48067.49</v>
      </c>
      <c r="F86" s="45">
        <f t="shared" si="1"/>
        <v>78.31011087316179</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358959.41</v>
      </c>
      <c r="E88" s="194">
        <v>38347.46</v>
      </c>
      <c r="F88" s="45">
        <f t="shared" si="1"/>
        <v>10.682951590543343</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4373.8</v>
      </c>
      <c r="E89" s="60">
        <f t="shared" si="17"/>
        <v>11570</v>
      </c>
      <c r="F89" s="45">
        <f t="shared" si="1"/>
        <v>264.5296995747405</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800</v>
      </c>
      <c r="E94" s="60">
        <f t="shared" si="19"/>
        <v>1000</v>
      </c>
      <c r="F94" s="45">
        <f t="shared" si="1"/>
        <v>125</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800</v>
      </c>
      <c r="E95" s="194">
        <v>1000</v>
      </c>
      <c r="F95" s="45">
        <f t="shared" si="1"/>
        <v>125</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1585</v>
      </c>
      <c r="E104" s="194">
        <v>1520</v>
      </c>
      <c r="F104" s="45">
        <f t="shared" si="1"/>
        <v>95.899053627760253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1988.8</v>
      </c>
      <c r="E106" s="194">
        <v>9050</v>
      </c>
      <c r="F106" s="45">
        <f t="shared" si="1"/>
        <v>455.04827031375703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252771.06</v>
      </c>
      <c r="E107" s="60">
        <f t="shared" si="21"/>
        <v>288660.71999999997</v>
      </c>
      <c r="F107" s="45">
        <f t="shared" si="1"/>
        <v>114.19848458917726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25244.1</v>
      </c>
      <c r="E108" s="194">
        <v>31300</v>
      </c>
      <c r="F108" s="45">
        <f t="shared" si="1"/>
        <v>123.98936781267702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12910.98</v>
      </c>
      <c r="E110" s="194">
        <v>8821.2199999999993</v>
      </c>
      <c r="F110" s="45">
        <f t="shared" si="1"/>
        <v>68.323396055140662</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20183.53</v>
      </c>
      <c r="E111" s="194">
        <v>20332.45</v>
      </c>
      <c r="F111" s="45">
        <f t="shared" si="1"/>
        <v>100.73782930934283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194432.45</v>
      </c>
      <c r="E113" s="194">
        <v>228207.05</v>
      </c>
      <c r="F113" s="45">
        <f t="shared" si="1"/>
        <v>117.37086581998012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550822.52</v>
      </c>
      <c r="E114" s="60">
        <f t="shared" si="22"/>
        <v>1771003.23</v>
      </c>
      <c r="F114" s="45">
        <f t="shared" si="1"/>
        <v>321.51975739844477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509928.88</v>
      </c>
      <c r="E115" s="60">
        <f t="shared" si="23"/>
        <v>1763003.23</v>
      </c>
      <c r="F115" s="45">
        <f t="shared" si="1"/>
        <v>345.73512094470902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478605.37</v>
      </c>
      <c r="E116" s="194">
        <v>1731546.64</v>
      </c>
      <c r="F116" s="45">
        <f t="shared" si="1"/>
        <v>361.79005680609055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31323.51</v>
      </c>
      <c r="E117" s="194">
        <v>31456.59</v>
      </c>
      <c r="F117" s="45">
        <f t="shared" si="1"/>
        <v>100.42485660131959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40893.64</v>
      </c>
      <c r="E118" s="60">
        <f t="shared" si="24"/>
        <v>8000</v>
      </c>
      <c r="F118" s="45">
        <f t="shared" si="1"/>
        <v>19.562944262237355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33393.64</v>
      </c>
      <c r="E119" s="194">
        <v>0</v>
      </c>
      <c r="F119" s="45">
        <f t="shared" si="1"/>
        <v>0</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7500</v>
      </c>
      <c r="E120" s="194">
        <v>8000</v>
      </c>
      <c r="F120" s="45">
        <f t="shared" si="1"/>
        <v>106.66666666666667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147961.63000000003</v>
      </c>
      <c r="E129" s="60">
        <f t="shared" si="26"/>
        <v>198007.58000000002</v>
      </c>
      <c r="F129" s="45">
        <f t="shared" si="1"/>
        <v>133.82360007793909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653.6</v>
      </c>
      <c r="E130" s="60">
        <f t="shared" si="27"/>
        <v>11410</v>
      </c>
      <c r="F130" s="45">
        <f t="shared" si="1"/>
        <v>1745.7160342717259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653.6</v>
      </c>
      <c r="E132" s="194">
        <v>11410</v>
      </c>
      <c r="F132" s="45">
        <f t="shared" si="1"/>
        <v>1745.7160342717259</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86943.5</v>
      </c>
      <c r="E135" s="194">
        <v>104330.27</v>
      </c>
      <c r="F135" s="45">
        <f t="shared" si="1"/>
        <v>119.99778016758009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46704.39</v>
      </c>
      <c r="E138" s="194">
        <v>66392.37</v>
      </c>
      <c r="F138" s="45">
        <f t="shared" si="1"/>
        <v>142.15445271847037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13660.14</v>
      </c>
      <c r="E140" s="194">
        <v>15874.94</v>
      </c>
      <c r="F140" s="45">
        <f t="shared" si="1"/>
        <v>116.21359663956592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2974547.1199999996</v>
      </c>
      <c r="E141" s="81">
        <f t="shared" si="28"/>
        <v>4496435.1300000008</v>
      </c>
      <c r="F141" s="61">
        <f t="shared" si="1"/>
        <v>151.16368807094241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434632.35000000003</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434632.35000000003</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434632.35000000003</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v>0</v>
      </c>
      <c r="E9" s="195">
        <v>430274.77</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v>0</v>
      </c>
      <c r="E11" s="283">
        <v>4357.58</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25" zoomScaleNormal="100" workbookViewId="0">
      <selection activeCell="D38" sqref="D3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1068958.05</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5924247.4500000002</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574822.1</v>
      </c>
      <c r="E7" s="31"/>
      <c r="F7" s="31"/>
      <c r="G7" s="31"/>
      <c r="H7" s="31"/>
      <c r="I7" s="31"/>
      <c r="J7" s="31"/>
      <c r="K7" s="31"/>
      <c r="L7" s="31"/>
      <c r="M7" s="31"/>
      <c r="N7" s="31"/>
      <c r="O7" s="31"/>
      <c r="P7" s="31"/>
      <c r="Q7" s="31"/>
      <c r="R7" s="31"/>
      <c r="S7" s="31"/>
      <c r="T7" s="31"/>
      <c r="U7" s="31"/>
    </row>
    <row r="8" spans="1:24" ht="12.75" customHeight="1" x14ac:dyDescent="0.25">
      <c r="A8" s="88" t="s">
        <v>3</v>
      </c>
      <c r="B8" s="89" t="s">
        <v>3161</v>
      </c>
      <c r="C8" s="139" t="s">
        <v>3162</v>
      </c>
      <c r="D8" s="34">
        <f>SUM(D9:D16)</f>
        <v>2625240.19</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407930.16</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897022.84</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19870.89</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11218.94</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164692.29</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233170.46</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891334.61</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1734891.88</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806990.28</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806990.28</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182303</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5383880.4799999995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570329.88</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3194</v>
      </c>
      <c r="C27" s="139" t="s">
        <v>3195</v>
      </c>
      <c r="D27" s="34">
        <f>SUM(D28:D35)</f>
        <v>2622541.12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404689.94</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857020.95</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19782.919999999998</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10954.97</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164692.29</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233231.8</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932168.25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1973437.19</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66361.399999999994</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66361.399999999994</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151210.89000000001</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1609325.0200000005</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86104.95</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3</v>
      </c>
      <c r="B51" s="134" t="s">
        <v>3228</v>
      </c>
      <c r="C51" s="139" t="s">
        <v>3229</v>
      </c>
      <c r="D51" s="34">
        <f>D52+D57+D62+D67+D72+D77+D82+D87</f>
        <v>24187.17</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24187.149999999998</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21932.05</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2255.1</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0.02</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0.02</v>
      </c>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61917.78</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0.01</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162.30000000000001</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61755.47</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1523220.07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4518.96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3139</v>
      </c>
      <c r="C106" s="139" t="s">
        <v>3295</v>
      </c>
      <c r="D106" s="199">
        <v>164647.22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183984.46</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1138797.32</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31272.11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42741</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9</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2026-02-27T09:20:36Z</cp:lastPrinted>
  <dcterms:created xsi:type="dcterms:W3CDTF">2022-04-01T05:14:30Z</dcterms:created>
  <dcterms:modified xsi:type="dcterms:W3CDTF">2026-02-27T09:20:41Z</dcterms:modified>
</cp:coreProperties>
</file>