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ijana\OPĆINA LOPAR Dropbox\tajnik općina\PC (2)\Desktop\"/>
    </mc:Choice>
  </mc:AlternateContent>
  <bookViews>
    <workbookView xWindow="-105" yWindow="-105" windowWidth="23250" windowHeight="12450" tabRatio="640"/>
  </bookViews>
  <sheets>
    <sheet name="Pješačka staza Lopar" sheetId="18" r:id="rId1"/>
    <sheet name="Sheet1" sheetId="19" r:id="rId2"/>
  </sheets>
  <definedNames>
    <definedName name="_xlnm.Print_Titles" localSheetId="0">'Pješačka staza Lopar'!$1:$1</definedName>
    <definedName name="_xlnm.Print_Area" localSheetId="0">'Pješačka staza Lopar'!$A$1:$F$117</definedName>
  </definedNames>
  <calcPr calcId="152511"/>
</workbook>
</file>

<file path=xl/calcChain.xml><?xml version="1.0" encoding="utf-8"?>
<calcChain xmlns="http://schemas.openxmlformats.org/spreadsheetml/2006/main">
  <c r="F84" i="18" l="1"/>
  <c r="C40" i="18"/>
  <c r="C70" i="18"/>
  <c r="C67" i="18"/>
  <c r="C61" i="18"/>
  <c r="C43" i="18"/>
  <c r="C42" i="18"/>
  <c r="C28" i="18"/>
  <c r="C22" i="18"/>
  <c r="C37" i="18"/>
  <c r="C31" i="18"/>
  <c r="F53" i="18"/>
  <c r="F81" i="18"/>
  <c r="F67" i="18" l="1"/>
  <c r="F76" i="18" l="1"/>
  <c r="F86" i="18" s="1"/>
  <c r="F12" i="18" l="1"/>
  <c r="F15" i="18" l="1"/>
  <c r="F96" i="18" s="1"/>
  <c r="F102" i="18"/>
  <c r="F28" i="18"/>
  <c r="F37" i="18"/>
  <c r="F43" i="18" l="1"/>
  <c r="F55" i="18" s="1"/>
  <c r="F99" i="18" l="1"/>
  <c r="F106" i="18" s="1"/>
  <c r="F108" i="18" l="1"/>
  <c r="F109" i="18" s="1"/>
</calcChain>
</file>

<file path=xl/sharedStrings.xml><?xml version="1.0" encoding="utf-8"?>
<sst xmlns="http://schemas.openxmlformats.org/spreadsheetml/2006/main" count="70" uniqueCount="45">
  <si>
    <t>REKAPITULACIJA</t>
  </si>
  <si>
    <t>A)</t>
  </si>
  <si>
    <t>PRIPREMNI RADOVI</t>
  </si>
  <si>
    <t>1.</t>
  </si>
  <si>
    <t>m’</t>
  </si>
  <si>
    <t>B)</t>
  </si>
  <si>
    <t>ZEMLJANI RADOVI</t>
  </si>
  <si>
    <t>2.</t>
  </si>
  <si>
    <t>3.</t>
  </si>
  <si>
    <t>C)</t>
  </si>
  <si>
    <t>PRIPREMNI RADOVI UKUPNO:</t>
  </si>
  <si>
    <t>GRAĐEVINSKI RADOVI</t>
  </si>
  <si>
    <t>ZEMLJANI RADOVI UKUPNO:</t>
  </si>
  <si>
    <t>m'</t>
  </si>
  <si>
    <t>A)  PRIPREMNI RADOVI</t>
  </si>
  <si>
    <t>B)  ZEMLJANI RADOVI</t>
  </si>
  <si>
    <t>UKUPNO GRAĐEVINSKI RADOVI:</t>
  </si>
  <si>
    <t>m²</t>
  </si>
  <si>
    <t>m³</t>
  </si>
  <si>
    <t>×</t>
  </si>
  <si>
    <r>
      <t xml:space="preserve">Obračun po m³ iskopanog materijala.
</t>
    </r>
    <r>
      <rPr>
        <i/>
        <sz val="10"/>
        <rFont val="Arial"/>
        <family val="2"/>
        <charset val="238"/>
      </rPr>
      <t>-  L×b×d</t>
    </r>
  </si>
  <si>
    <t>A</t>
  </si>
  <si>
    <r>
      <rPr>
        <b/>
        <sz val="10"/>
        <rFont val="Arial"/>
        <family val="2"/>
        <charset val="238"/>
      </rPr>
      <t>Dobava, doprema i ugradnja parkovnih rubnjaka.</t>
    </r>
    <r>
      <rPr>
        <sz val="10"/>
        <rFont val="Arial"/>
        <family val="2"/>
        <charset val="238"/>
      </rPr>
      <t xml:space="preserve">
Projektom su predviđeni betonski, tipski, parkovni rubnjaci dimenzija 20×8×50 cm. Rubnjake položiti u beton za ugradnju rubnjaka (razred betona C16/20), a spojnice fugirati. 
Jedinična cijena stavke uključuje sav potreban rad, materijal i transporte za kompletnu izvedbu stavke. Obračun će se vršiti po stvarno izvedenim radovima.
Obračun po m' postavljenog parkovnog rubnjaka.</t>
    </r>
  </si>
  <si>
    <t>BETONSKI RADOVI UKUPNO:</t>
  </si>
  <si>
    <t>BETONSKI RADOVI</t>
  </si>
  <si>
    <t>C)  BETONSKI RADOVI</t>
  </si>
  <si>
    <t>GRADNJA PJEŠAČKE STAZE U LOPARU - BORIĆI</t>
  </si>
  <si>
    <t>NAPOMENA:
Radovi se izvode sukladno pravilniku o jednosavnim i drugim građevinama i radovima, članak 2., stavak 5.</t>
  </si>
  <si>
    <r>
      <rPr>
        <b/>
        <sz val="10"/>
        <rFont val="Arial"/>
        <family val="2"/>
        <charset val="238"/>
      </rPr>
      <t>Ograđivanje gradilišta</t>
    </r>
    <r>
      <rPr>
        <sz val="10"/>
        <rFont val="Arial"/>
        <family val="2"/>
        <charset val="238"/>
      </rPr>
      <t xml:space="preserve">
Postava čvrste zaštitne ograde oko zahvata uređenja pješačke staze s obje strane rova, na početku i kraju zahvata.
Zaštitna ograda mora biti u svemu u skladu sa važećim pravilnicima i propisima, odnosno postojećom zakonskom regulativom.
U cijeni stavke obuhvaćeni su svi potrebni radovi, pomoćna sredstva i transporti za izvedbu ograde te sva ostala osiguranja gradilišta prema propisima zaštite na radu.
Obračun po m' izvedene ograde.</t>
    </r>
  </si>
  <si>
    <r>
      <t xml:space="preserve">Dobava, doprema i polaganje </t>
    </r>
    <r>
      <rPr>
        <b/>
        <sz val="10"/>
        <rFont val="Arial"/>
        <family val="2"/>
        <charset val="238"/>
      </rPr>
      <t>pijeska frakcije 4-8 mm</t>
    </r>
    <r>
      <rPr>
        <sz val="10"/>
        <rFont val="Arial"/>
        <family val="2"/>
        <charset val="238"/>
      </rPr>
      <t xml:space="preserve"> koji se ugrađuje na zbijenu kamenu površinu - tampon u sloju debljine </t>
    </r>
    <r>
      <rPr>
        <b/>
        <sz val="10"/>
        <rFont val="Arial"/>
        <family val="2"/>
        <charset val="238"/>
      </rPr>
      <t>5 cm</t>
    </r>
    <r>
      <rPr>
        <sz val="10"/>
        <rFont val="Arial"/>
        <family val="2"/>
        <charset val="238"/>
      </rPr>
      <t xml:space="preserve">, po cijeloj širini sa pripremom za polaganje kocki.
Jedinična cijena stavke uključuje sav potreban rad, materijal, pomoćna sredstva i transporte za kompletnu izvedbu stavke.
Obračun po m³ ugrađenog materijala u zbijenom stanju (koef. zbijenosti i koef. rastresitosti uračunati u jediničnu cijenu).
</t>
    </r>
    <r>
      <rPr>
        <i/>
        <sz val="10"/>
        <rFont val="Arial"/>
        <family val="2"/>
        <charset val="238"/>
      </rPr>
      <t>-  L×P</t>
    </r>
  </si>
  <si>
    <t>UKUPNO: 13</t>
  </si>
  <si>
    <t>UKUPNO =54,5</t>
  </si>
  <si>
    <r>
      <t>Dobava, doprema i polaganje zrnatog kamenog agregata</t>
    </r>
    <r>
      <rPr>
        <b/>
        <sz val="10"/>
        <rFont val="Arial"/>
        <family val="2"/>
        <charset val="238"/>
      </rPr>
      <t xml:space="preserve"> frakcije 0-63 mm</t>
    </r>
    <r>
      <rPr>
        <sz val="10"/>
        <rFont val="Arial"/>
        <family val="2"/>
        <charset val="238"/>
      </rPr>
      <t xml:space="preserve"> koji se ugrađuje na zbijenu zemljanu površinu u sloju debljine 20</t>
    </r>
    <r>
      <rPr>
        <b/>
        <sz val="10"/>
        <rFont val="Arial"/>
        <family val="2"/>
        <charset val="238"/>
      </rPr>
      <t xml:space="preserve"> cm</t>
    </r>
    <r>
      <rPr>
        <sz val="10"/>
        <rFont val="Arial"/>
        <family val="2"/>
        <charset val="238"/>
      </rPr>
      <t xml:space="preserve">, po cijeloj širini sa zbijanjem i pripremom za polaganje pijeska frakcije 4-8 mm.
Jedinična cijena stavke uključuje sav potreban rad, materijal, pomoćna sredstva i transporte za kompletnu izvedbu stavke.
Obračun po m³ ugrađenog materijala u zbijenom stanju (koef. zbijenosti i koef. rastresitosti uračunati u jediničnu cijenu).
</t>
    </r>
    <r>
      <rPr>
        <i/>
        <sz val="10"/>
        <rFont val="Arial"/>
        <family val="2"/>
        <charset val="238"/>
      </rPr>
      <t>-  L×P</t>
    </r>
  </si>
  <si>
    <t>UKUPNO=170</t>
  </si>
  <si>
    <t>UKUPNO=255</t>
  </si>
  <si>
    <t>kom</t>
  </si>
  <si>
    <r>
      <rPr>
        <b/>
        <sz val="10"/>
        <rFont val="Arial"/>
        <family val="2"/>
        <charset val="238"/>
      </rPr>
      <t xml:space="preserve">Dobava, doprema i ugradnja betona za izradu temelja </t>
    </r>
    <r>
      <rPr>
        <sz val="10"/>
        <rFont val="Arial"/>
        <family val="2"/>
        <charset val="238"/>
      </rPr>
      <t>samaca u PVC, PHD ili betonsku cijev</t>
    </r>
    <r>
      <rPr>
        <b/>
        <sz val="10"/>
        <rFont val="Arial"/>
        <family val="2"/>
        <charset val="238"/>
      </rPr>
      <t>.</t>
    </r>
    <r>
      <rPr>
        <sz val="10"/>
        <rFont val="Arial"/>
        <family val="2"/>
        <charset val="238"/>
      </rPr>
      <t xml:space="preserve">
Ugradnja betona C30/37 diimenzija fi 40cm dubine 40 cm. Stavka uključuje cijev koja trajno ostaje, 8 komada.</t>
    </r>
  </si>
  <si>
    <r>
      <rPr>
        <b/>
        <sz val="10"/>
        <rFont val="Arial"/>
        <family val="2"/>
        <charset val="238"/>
      </rPr>
      <t>Dobava, doprema i ugradnja betona za izradu betonskog zidića</t>
    </r>
    <r>
      <rPr>
        <sz val="10"/>
        <rFont val="Arial"/>
        <family val="2"/>
        <charset val="238"/>
      </rPr>
      <t xml:space="preserve"> u dvostrukoj oplati. Najveća visina zidića je 50cm a najniža 10cm, duljina 350cm, širina 20cm.
Ugradnja betona C30/37, stavka uključuje postavljanje i skidanje oplate.</t>
    </r>
  </si>
  <si>
    <t>4.</t>
  </si>
  <si>
    <r>
      <rPr>
        <b/>
        <sz val="10"/>
        <rFont val="Arial"/>
        <family val="2"/>
        <charset val="238"/>
      </rPr>
      <t xml:space="preserve">Strojni plitki iskop zemljanog tla u širini od 320cm </t>
    </r>
    <r>
      <rPr>
        <sz val="10"/>
        <rFont val="Arial"/>
        <family val="2"/>
        <charset val="238"/>
      </rPr>
      <t>za ugradnju kamenog agregata duž cijele trase staze, cca. 85m. Dubina iskopa od 5 cm do 35cm.
Sva proširenja kao i produbljenja veća od dokaznice mjera neće se priznavati već ju je izvođač dužan ukalkulirati u jediničnu cijenu. To se odnosi i na obračun zatrpavanja i odvoza materijala.
Sva produbljenja rova veća od projektiranog izvođač će sanirati na način da se izvrši nasipavanje s kamenom sitneži krupnoće zrna do 8 mm promjera i sve strojno nabije, a sve na teret izvođača.
Jedinična cijena stavke uključuje sav potreban rad, materijal i transporte za kompletnu izvedbu opisanog rada. U cijeni su predviđene i sve zaštitne i sigurnosne mjere duž zahvata, što će se odrediti na licu mjesta za vrijeme iskopa, u ovisnosti o kategoriji tla i uz suglasnost nadzornog inženjera.
Materijal iz iskopa se ne smije odlagati na kolnik već utovariti i odvesti na privremenu gradilišnu deponiju ili po uputi naručitelja rastriti po okolnom terenu.
Materijal iz iskopa koji se neće koristiti za zatrpavanje rova odvesti na reciklažno dvorište za građevni otpad, deponij osigurava naručitelj.
Obračun će se izvršiti prema projektiranom profilu bez priznavanja prekomjerno izvedenih količina iskopa.</t>
    </r>
  </si>
  <si>
    <t>I)</t>
  </si>
  <si>
    <t>Izrada uklopa na postojeće površine izrađene od opločnika 30x20cm.</t>
  </si>
  <si>
    <r>
      <rPr>
        <b/>
        <sz val="10"/>
        <rFont val="Arial"/>
        <family val="2"/>
        <charset val="238"/>
      </rPr>
      <t xml:space="preserve">Dobava, doprema i ugradnja opločnika debljine 6 cm </t>
    </r>
    <r>
      <rPr>
        <sz val="10"/>
        <rFont val="Arial"/>
        <family val="2"/>
        <charset val="238"/>
      </rPr>
      <t xml:space="preserve">koji se ugrađuje na podlogu od pijeska. 
Predviđen je opločnik 30x20 cm </t>
    </r>
    <r>
      <rPr>
        <u/>
        <sz val="10"/>
        <rFont val="Arial"/>
        <family val="2"/>
        <charset val="238"/>
      </rPr>
      <t>izgleda prema postojećem</t>
    </r>
    <r>
      <rPr>
        <sz val="10"/>
        <rFont val="Arial"/>
        <family val="2"/>
        <charset val="238"/>
      </rPr>
      <t xml:space="preserve"> (na okolnim šetnicama) oker žute boje, pravokutnog oblika. Raspored slaganja također u skladu s postojećim. 
Cijenom stavke je uključena i pripremu podloge prije ugradnje i fugiranje finim pijeskom.
Jedinična cijena stavke uključuje sav potreban rad, materijal i pomoćna sredstva, transport te ugradnju za izvedbu opisanog rada. 
Obračun po m² ugrađenih opločnika.</t>
    </r>
  </si>
  <si>
    <t>PDV:</t>
  </si>
  <si>
    <t>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</si>
</sst>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0"/>
    <numFmt numFmtId="167" formatCode="0.00;[Red]0.00"/>
    <numFmt numFmtId="168" formatCode="0;[Red]0"/>
    <numFmt numFmtId="169" formatCode="_-* #,##0.00_-;\-* #,##0.00_-;_-* \-??_-;_-@_-"/>
    <numFmt numFmtId="170" formatCode="0&quot; kom.&quot;"/>
    <numFmt numFmtId="171" formatCode="#,##0.00\ [$€-1];[Red]#,##0.00\ [$€-1]"/>
    <numFmt numFmtId="172" formatCode="[$€-2]\ #,##0.00;[Red][$€-2]\ #,##0.00"/>
  </numFmts>
  <fonts count="17" x14ac:knownFonts="1">
    <font>
      <sz val="10"/>
      <name val="Arial"/>
      <charset val="238"/>
    </font>
    <font>
      <sz val="10"/>
      <name val="Arial"/>
      <family val="2"/>
      <charset val="238"/>
    </font>
    <font>
      <sz val="11"/>
      <name val="Times New Roman CE"/>
      <charset val="238"/>
    </font>
    <font>
      <sz val="10"/>
      <name val="Arial"/>
      <family val="2"/>
      <charset val="238"/>
    </font>
    <font>
      <sz val="11"/>
      <name val="Arial"/>
      <family val="2"/>
      <charset val="238"/>
    </font>
    <font>
      <sz val="11"/>
      <name val="Times New Roman CE"/>
      <family val="1"/>
      <charset val="238"/>
    </font>
    <font>
      <sz val="10"/>
      <name val="Arial"/>
      <family val="2"/>
      <charset val="238"/>
    </font>
    <font>
      <b/>
      <sz val="11"/>
      <name val="Arial"/>
      <family val="2"/>
      <charset val="238"/>
    </font>
    <font>
      <b/>
      <sz val="10"/>
      <name val="Arial"/>
      <family val="2"/>
      <charset val="238"/>
    </font>
    <font>
      <sz val="10"/>
      <color rgb="FFFF0000"/>
      <name val="Arial"/>
      <family val="2"/>
      <charset val="238"/>
    </font>
    <font>
      <b/>
      <sz val="10"/>
      <color rgb="FFFF0000"/>
      <name val="Arial"/>
      <family val="2"/>
      <charset val="238"/>
    </font>
    <font>
      <sz val="12"/>
      <name val="Arial CE"/>
      <charset val="238"/>
    </font>
    <font>
      <u/>
      <sz val="10"/>
      <name val="Arial"/>
      <family val="2"/>
      <charset val="238"/>
    </font>
    <font>
      <i/>
      <sz val="10"/>
      <name val="Arial"/>
      <family val="2"/>
      <charset val="238"/>
    </font>
    <font>
      <b/>
      <sz val="10.5"/>
      <name val="Arial"/>
      <family val="2"/>
      <charset val="238"/>
    </font>
    <font>
      <b/>
      <sz val="16"/>
      <name val="Arial"/>
      <family val="2"/>
      <charset val="238"/>
    </font>
    <font>
      <sz val="12"/>
      <name val="Times New Roman CE"/>
      <family val="1"/>
      <charset val="238"/>
    </font>
  </fonts>
  <fills count="4">
    <fill>
      <patternFill patternType="none"/>
    </fill>
    <fill>
      <patternFill patternType="gray125"/>
    </fill>
    <fill>
      <patternFill patternType="solid">
        <fgColor indexed="49"/>
        <bgColor indexed="40"/>
      </patternFill>
    </fill>
    <fill>
      <patternFill patternType="solid">
        <fgColor theme="3" tint="0.79998168889431442"/>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8">
    <xf numFmtId="167" fontId="0" fillId="0" borderId="0"/>
    <xf numFmtId="164" fontId="1" fillId="0" borderId="0" applyFont="0" applyFill="0" applyBorder="0" applyAlignment="0" applyProtection="0"/>
    <xf numFmtId="164" fontId="3" fillId="0" borderId="0" applyFont="0" applyFill="0" applyBorder="0" applyAlignment="0" applyProtection="0"/>
    <xf numFmtId="169" fontId="5" fillId="0" borderId="0" applyFill="0" applyBorder="0" applyProtection="0">
      <alignment wrapText="1"/>
    </xf>
    <xf numFmtId="164" fontId="6" fillId="0" borderId="0" applyFont="0" applyFill="0" applyBorder="0" applyAlignment="0" applyProtection="0"/>
    <xf numFmtId="164" fontId="3" fillId="0" borderId="0" applyFont="0" applyFill="0" applyBorder="0" applyAlignment="0" applyProtection="0"/>
    <xf numFmtId="0" fontId="3" fillId="0" borderId="0"/>
    <xf numFmtId="167" fontId="3" fillId="0" borderId="0"/>
    <xf numFmtId="0" fontId="3" fillId="0" borderId="0"/>
    <xf numFmtId="0" fontId="3" fillId="0" borderId="0"/>
    <xf numFmtId="0" fontId="3" fillId="0" borderId="0"/>
    <xf numFmtId="167" fontId="3" fillId="0" borderId="0"/>
    <xf numFmtId="0" fontId="3" fillId="0" borderId="0"/>
    <xf numFmtId="0" fontId="2" fillId="0" borderId="0">
      <alignment wrapText="1"/>
    </xf>
    <xf numFmtId="0" fontId="1" fillId="0" borderId="0"/>
    <xf numFmtId="0" fontId="3" fillId="0" borderId="0"/>
    <xf numFmtId="0" fontId="1" fillId="0" borderId="0"/>
    <xf numFmtId="167"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xf numFmtId="0" fontId="1" fillId="0" borderId="0"/>
    <xf numFmtId="0" fontId="1" fillId="0" borderId="0"/>
    <xf numFmtId="170" fontId="4" fillId="0" borderId="0">
      <alignment horizontal="justify" vertical="top"/>
    </xf>
    <xf numFmtId="167" fontId="1" fillId="0" borderId="0"/>
    <xf numFmtId="167" fontId="1" fillId="0" borderId="0"/>
    <xf numFmtId="0" fontId="16" fillId="0" borderId="0">
      <alignment wrapText="1"/>
    </xf>
  </cellStyleXfs>
  <cellXfs count="175">
    <xf numFmtId="167" fontId="0" fillId="0" borderId="0" xfId="0"/>
    <xf numFmtId="0" fontId="4" fillId="0" borderId="0" xfId="14" applyFont="1"/>
    <xf numFmtId="0" fontId="8" fillId="0" borderId="0" xfId="15" applyFont="1" applyAlignment="1">
      <alignment horizontal="center" vertical="center"/>
    </xf>
    <xf numFmtId="0" fontId="8" fillId="0" borderId="0" xfId="14" applyFont="1" applyAlignment="1">
      <alignment vertical="center"/>
    </xf>
    <xf numFmtId="167" fontId="8" fillId="0" borderId="0" xfId="0" applyFont="1" applyAlignment="1">
      <alignment vertical="center"/>
    </xf>
    <xf numFmtId="0" fontId="9" fillId="0" borderId="0" xfId="14" applyFont="1" applyAlignment="1">
      <alignment horizontal="justify"/>
    </xf>
    <xf numFmtId="0" fontId="9" fillId="0" borderId="0" xfId="14" applyFont="1" applyAlignment="1">
      <alignment horizontal="center"/>
    </xf>
    <xf numFmtId="0" fontId="9" fillId="0" borderId="0" xfId="14" applyFont="1"/>
    <xf numFmtId="4" fontId="9" fillId="0" borderId="0" xfId="14" applyNumberFormat="1" applyFont="1" applyAlignment="1">
      <alignment horizontal="center"/>
    </xf>
    <xf numFmtId="4" fontId="9" fillId="0" borderId="0" xfId="14" applyNumberFormat="1" applyFont="1"/>
    <xf numFmtId="0" fontId="8" fillId="0" borderId="0" xfId="15" applyFont="1" applyAlignment="1">
      <alignment vertical="center"/>
    </xf>
    <xf numFmtId="0" fontId="7" fillId="0" borderId="0" xfId="14" applyFont="1" applyAlignment="1">
      <alignment horizontal="center"/>
    </xf>
    <xf numFmtId="4" fontId="7" fillId="0" borderId="0" xfId="14" applyNumberFormat="1" applyFont="1"/>
    <xf numFmtId="4" fontId="7" fillId="0" borderId="0" xfId="14" applyNumberFormat="1" applyFont="1" applyAlignment="1" applyProtection="1">
      <alignment horizontal="center"/>
      <protection locked="0"/>
    </xf>
    <xf numFmtId="0" fontId="7" fillId="0" borderId="0" xfId="14" applyFont="1" applyAlignment="1">
      <alignment horizontal="justify"/>
    </xf>
    <xf numFmtId="0" fontId="4" fillId="0" borderId="0" xfId="14" applyFont="1" applyAlignment="1">
      <alignment horizontal="center"/>
    </xf>
    <xf numFmtId="4" fontId="4" fillId="0" borderId="0" xfId="14" applyNumberFormat="1" applyFont="1" applyAlignment="1" applyProtection="1">
      <alignment horizontal="center"/>
      <protection locked="0"/>
    </xf>
    <xf numFmtId="4" fontId="4" fillId="0" borderId="0" xfId="14" applyNumberFormat="1" applyFont="1"/>
    <xf numFmtId="167" fontId="8" fillId="0" borderId="0" xfId="0" applyFont="1" applyAlignment="1">
      <alignment horizontal="right" vertical="center"/>
    </xf>
    <xf numFmtId="0" fontId="8" fillId="0" borderId="0" xfId="0" applyNumberFormat="1" applyFont="1" applyAlignment="1">
      <alignment horizontal="center" vertical="center"/>
    </xf>
    <xf numFmtId="167" fontId="8" fillId="0" borderId="0" xfId="0" applyFont="1" applyAlignment="1">
      <alignment horizontal="center" vertical="center"/>
    </xf>
    <xf numFmtId="0" fontId="8" fillId="0" borderId="0" xfId="0" applyNumberFormat="1" applyFont="1" applyAlignment="1">
      <alignment vertical="center" wrapText="1"/>
    </xf>
    <xf numFmtId="4" fontId="8" fillId="0" borderId="0" xfId="15" applyNumberFormat="1" applyFont="1" applyAlignment="1">
      <alignment horizontal="center" vertical="center"/>
    </xf>
    <xf numFmtId="167" fontId="7" fillId="0" borderId="0" xfId="0" applyFont="1"/>
    <xf numFmtId="0" fontId="8" fillId="0" borderId="0" xfId="14" applyFont="1" applyAlignment="1">
      <alignment horizontal="left" vertical="top"/>
    </xf>
    <xf numFmtId="0" fontId="7" fillId="0" borderId="0" xfId="14" applyFont="1" applyAlignment="1">
      <alignment horizontal="left" vertical="top"/>
    </xf>
    <xf numFmtId="0" fontId="8" fillId="0" borderId="0" xfId="14" quotePrefix="1" applyFont="1" applyAlignment="1">
      <alignment horizontal="left" vertical="top"/>
    </xf>
    <xf numFmtId="0" fontId="8" fillId="0" borderId="1" xfId="14" applyFont="1" applyBorder="1" applyAlignment="1">
      <alignment horizontal="left" vertical="top"/>
    </xf>
    <xf numFmtId="0" fontId="10" fillId="0" borderId="0" xfId="14" applyFont="1" applyAlignment="1">
      <alignment horizontal="left" vertical="top"/>
    </xf>
    <xf numFmtId="0" fontId="8" fillId="0" borderId="0" xfId="14" applyFont="1" applyAlignment="1">
      <alignment horizontal="right" vertical="center"/>
    </xf>
    <xf numFmtId="0" fontId="8" fillId="0" borderId="0" xfId="14" applyFont="1" applyAlignment="1">
      <alignment horizontal="center" vertical="center"/>
    </xf>
    <xf numFmtId="167" fontId="8" fillId="0" borderId="0" xfId="0" applyFont="1" applyAlignment="1">
      <alignment horizontal="center"/>
    </xf>
    <xf numFmtId="0" fontId="8" fillId="0" borderId="0" xfId="14" applyFont="1" applyAlignment="1">
      <alignment horizontal="center" vertical="top"/>
    </xf>
    <xf numFmtId="0" fontId="8" fillId="0" borderId="0" xfId="14" applyFont="1" applyAlignment="1">
      <alignment horizontal="center"/>
    </xf>
    <xf numFmtId="0" fontId="8" fillId="0" borderId="1" xfId="14" applyFont="1" applyBorder="1" applyAlignment="1">
      <alignment horizontal="center"/>
    </xf>
    <xf numFmtId="0" fontId="10" fillId="0" borderId="0" xfId="14" applyFont="1" applyAlignment="1">
      <alignment horizontal="center"/>
    </xf>
    <xf numFmtId="4" fontId="1" fillId="0" borderId="0" xfId="0" applyNumberFormat="1" applyFont="1"/>
    <xf numFmtId="0" fontId="1" fillId="0" borderId="0" xfId="15" applyFont="1" applyAlignment="1">
      <alignment horizontal="center" vertical="center"/>
    </xf>
    <xf numFmtId="4" fontId="1" fillId="0" borderId="0" xfId="15" applyNumberFormat="1" applyFont="1" applyAlignment="1">
      <alignment vertical="center"/>
    </xf>
    <xf numFmtId="0" fontId="1" fillId="0" borderId="0" xfId="15" applyFont="1" applyAlignment="1">
      <alignment horizontal="justify" vertical="top" wrapText="1"/>
    </xf>
    <xf numFmtId="167" fontId="1" fillId="0" borderId="0" xfId="0" applyFont="1" applyAlignment="1">
      <alignment horizontal="justify" vertical="top" wrapText="1"/>
    </xf>
    <xf numFmtId="0" fontId="1" fillId="0" borderId="0" xfId="14" applyAlignment="1">
      <alignment horizontal="justify"/>
    </xf>
    <xf numFmtId="0" fontId="1" fillId="0" borderId="0" xfId="14" applyAlignment="1">
      <alignment horizontal="center"/>
    </xf>
    <xf numFmtId="4" fontId="1" fillId="0" borderId="0" xfId="1" applyNumberFormat="1" applyFont="1" applyAlignment="1">
      <alignment horizontal="center"/>
    </xf>
    <xf numFmtId="4" fontId="1" fillId="0" borderId="0" xfId="1" applyNumberFormat="1" applyFont="1"/>
    <xf numFmtId="0" fontId="1" fillId="0" borderId="0" xfId="14" applyAlignment="1">
      <alignment vertical="top"/>
    </xf>
    <xf numFmtId="4" fontId="1" fillId="0" borderId="0" xfId="14" applyNumberFormat="1" applyAlignment="1">
      <alignment horizontal="center"/>
    </xf>
    <xf numFmtId="4" fontId="1" fillId="0" borderId="0" xfId="14" applyNumberFormat="1"/>
    <xf numFmtId="0" fontId="1" fillId="0" borderId="1" xfId="14" applyBorder="1" applyAlignment="1">
      <alignment horizontal="center"/>
    </xf>
    <xf numFmtId="4" fontId="1" fillId="0" borderId="0" xfId="14" applyNumberFormat="1" applyAlignment="1" applyProtection="1">
      <alignment horizontal="center"/>
      <protection locked="0"/>
    </xf>
    <xf numFmtId="2" fontId="1" fillId="0" borderId="0" xfId="14" applyNumberFormat="1" applyAlignment="1">
      <alignment horizontal="center"/>
    </xf>
    <xf numFmtId="4" fontId="1" fillId="0" borderId="0" xfId="0" applyNumberFormat="1" applyFont="1" applyAlignment="1" applyProtection="1">
      <alignment horizontal="center"/>
      <protection locked="0"/>
    </xf>
    <xf numFmtId="4" fontId="1" fillId="0" borderId="0" xfId="15" applyNumberFormat="1" applyFont="1" applyAlignment="1" applyProtection="1">
      <alignment horizontal="center" vertical="center"/>
      <protection locked="0"/>
    </xf>
    <xf numFmtId="0" fontId="1" fillId="0" borderId="0" xfId="15" applyFont="1" applyAlignment="1">
      <alignment vertical="center"/>
    </xf>
    <xf numFmtId="167" fontId="1" fillId="0" borderId="0" xfId="0" applyFont="1"/>
    <xf numFmtId="167" fontId="1" fillId="0" borderId="0" xfId="0" applyFont="1" applyAlignment="1">
      <alignment horizontal="center"/>
    </xf>
    <xf numFmtId="0" fontId="1" fillId="0" borderId="0" xfId="15" applyFont="1"/>
    <xf numFmtId="0" fontId="1" fillId="0" borderId="0" xfId="15" applyFont="1" applyAlignment="1">
      <alignment horizontal="center" vertical="top"/>
    </xf>
    <xf numFmtId="4" fontId="1" fillId="0" borderId="0" xfId="15" applyNumberFormat="1" applyFont="1" applyAlignment="1" applyProtection="1">
      <alignment horizontal="center" vertical="top"/>
      <protection locked="0"/>
    </xf>
    <xf numFmtId="4" fontId="1" fillId="0" borderId="0" xfId="15" applyNumberFormat="1" applyFont="1" applyAlignment="1">
      <alignment horizontal="left" vertical="top" indent="1"/>
    </xf>
    <xf numFmtId="0" fontId="1" fillId="0" borderId="0" xfId="15" applyFont="1" applyAlignment="1">
      <alignment horizontal="left" vertical="top" indent="1"/>
    </xf>
    <xf numFmtId="2" fontId="1" fillId="0" borderId="0" xfId="1" applyNumberFormat="1" applyFont="1" applyFill="1" applyBorder="1" applyAlignment="1" applyProtection="1">
      <alignment horizontal="right" vertical="top"/>
    </xf>
    <xf numFmtId="0" fontId="1" fillId="0" borderId="0" xfId="0" applyNumberFormat="1" applyFont="1" applyAlignment="1">
      <alignment vertical="top" wrapText="1"/>
    </xf>
    <xf numFmtId="0" fontId="1" fillId="2" borderId="0" xfId="0" applyNumberFormat="1" applyFont="1" applyFill="1" applyAlignment="1">
      <alignment vertical="top" wrapText="1"/>
    </xf>
    <xf numFmtId="167" fontId="1" fillId="0" borderId="0" xfId="0" applyFont="1" applyAlignment="1">
      <alignment vertical="top"/>
    </xf>
    <xf numFmtId="4" fontId="1" fillId="0" borderId="0" xfId="0" applyNumberFormat="1" applyFont="1" applyAlignment="1">
      <alignment horizontal="right"/>
    </xf>
    <xf numFmtId="0" fontId="7" fillId="0" borderId="0" xfId="14" applyFont="1"/>
    <xf numFmtId="0" fontId="1" fillId="0" borderId="0" xfId="14"/>
    <xf numFmtId="4" fontId="7" fillId="0" borderId="0" xfId="0" applyNumberFormat="1" applyFont="1" applyAlignment="1">
      <alignment horizontal="right"/>
    </xf>
    <xf numFmtId="0" fontId="8" fillId="0" borderId="0" xfId="0" applyNumberFormat="1" applyFont="1" applyAlignment="1">
      <alignment horizontal="left" vertical="top"/>
    </xf>
    <xf numFmtId="0" fontId="8" fillId="0" borderId="0" xfId="0" applyNumberFormat="1" applyFont="1" applyAlignment="1">
      <alignment horizontal="right" vertical="center"/>
    </xf>
    <xf numFmtId="2" fontId="1" fillId="0" borderId="0" xfId="15" quotePrefix="1" applyNumberFormat="1" applyFont="1" applyAlignment="1">
      <alignment horizontal="justify" vertical="center"/>
    </xf>
    <xf numFmtId="0" fontId="8" fillId="0" borderId="0" xfId="15" applyFont="1" applyAlignment="1">
      <alignment horizontal="left" vertical="top"/>
    </xf>
    <xf numFmtId="0" fontId="1" fillId="0" borderId="0" xfId="15" applyFont="1" applyAlignment="1">
      <alignment horizontal="center"/>
    </xf>
    <xf numFmtId="0" fontId="8" fillId="0" borderId="0" xfId="15" applyFont="1" applyAlignment="1">
      <alignment horizontal="right" vertical="center"/>
    </xf>
    <xf numFmtId="2" fontId="1" fillId="0" borderId="0" xfId="15" applyNumberFormat="1" applyFont="1" applyAlignment="1">
      <alignment horizontal="justify" vertical="center"/>
    </xf>
    <xf numFmtId="0" fontId="8" fillId="0" borderId="0" xfId="15" applyFont="1" applyAlignment="1">
      <alignment horizontal="right" vertical="top"/>
    </xf>
    <xf numFmtId="4" fontId="1" fillId="0" borderId="0" xfId="15" applyNumberFormat="1" applyFont="1" applyAlignment="1">
      <alignment horizontal="center"/>
    </xf>
    <xf numFmtId="0" fontId="8" fillId="0" borderId="0" xfId="15" applyFont="1" applyAlignment="1">
      <alignment horizontal="center" vertical="center" wrapText="1" shrinkToFit="1"/>
    </xf>
    <xf numFmtId="165" fontId="1" fillId="0" borderId="0" xfId="0" applyNumberFormat="1" applyFont="1" applyAlignment="1">
      <alignment horizontal="justify" vertical="top" wrapText="1"/>
    </xf>
    <xf numFmtId="0" fontId="1" fillId="0" borderId="0" xfId="0" applyNumberFormat="1" applyFont="1" applyAlignment="1">
      <alignment horizontal="center" vertical="top"/>
    </xf>
    <xf numFmtId="167" fontId="8" fillId="0" borderId="0" xfId="0" applyFont="1" applyAlignment="1">
      <alignment horizontal="left" vertical="top"/>
    </xf>
    <xf numFmtId="0" fontId="1" fillId="0" borderId="1" xfId="14" applyBorder="1" applyAlignment="1">
      <alignment horizontal="justify"/>
    </xf>
    <xf numFmtId="0" fontId="8" fillId="0" borderId="2" xfId="14" applyFont="1" applyBorder="1" applyAlignment="1">
      <alignment horizontal="left" vertical="top"/>
    </xf>
    <xf numFmtId="0" fontId="8" fillId="0" borderId="2" xfId="14" applyFont="1" applyBorder="1" applyAlignment="1">
      <alignment horizontal="center"/>
    </xf>
    <xf numFmtId="0" fontId="1" fillId="0" borderId="2" xfId="14" applyBorder="1" applyAlignment="1">
      <alignment horizontal="justify"/>
    </xf>
    <xf numFmtId="0" fontId="1" fillId="0" borderId="2" xfId="14" applyBorder="1" applyAlignment="1">
      <alignment horizontal="center"/>
    </xf>
    <xf numFmtId="4" fontId="1" fillId="0" borderId="2" xfId="14" applyNumberFormat="1" applyBorder="1" applyAlignment="1" applyProtection="1">
      <alignment horizontal="center"/>
      <protection locked="0"/>
    </xf>
    <xf numFmtId="4" fontId="1" fillId="0" borderId="2" xfId="14" applyNumberFormat="1" applyBorder="1"/>
    <xf numFmtId="3" fontId="8" fillId="0" borderId="0" xfId="0" applyNumberFormat="1" applyFont="1" applyAlignment="1">
      <alignment horizontal="center" vertical="center"/>
    </xf>
    <xf numFmtId="0" fontId="8" fillId="0" borderId="0" xfId="15" applyFont="1" applyAlignment="1">
      <alignment horizontal="left" vertical="top" indent="1"/>
    </xf>
    <xf numFmtId="168" fontId="8" fillId="0" borderId="0" xfId="0" applyNumberFormat="1" applyFont="1" applyAlignment="1">
      <alignment horizontal="center" vertical="center"/>
    </xf>
    <xf numFmtId="4" fontId="1" fillId="0" borderId="0" xfId="1" applyNumberFormat="1" applyFont="1" applyAlignment="1">
      <alignment horizontal="right"/>
    </xf>
    <xf numFmtId="0" fontId="7" fillId="3" borderId="0" xfId="14" applyFont="1" applyFill="1" applyAlignment="1">
      <alignment horizontal="right" vertical="center" wrapText="1"/>
    </xf>
    <xf numFmtId="4" fontId="1" fillId="0" borderId="0" xfId="14" applyNumberFormat="1" applyAlignment="1">
      <alignment horizontal="right"/>
    </xf>
    <xf numFmtId="4" fontId="7" fillId="0" borderId="0" xfId="14" applyNumberFormat="1" applyFont="1" applyAlignment="1">
      <alignment horizontal="right"/>
    </xf>
    <xf numFmtId="4" fontId="4" fillId="0" borderId="0" xfId="14" applyNumberFormat="1" applyFont="1" applyAlignment="1">
      <alignment horizontal="right"/>
    </xf>
    <xf numFmtId="4" fontId="1" fillId="0" borderId="0" xfId="15" applyNumberFormat="1" applyFont="1" applyAlignment="1">
      <alignment horizontal="right" vertical="center"/>
    </xf>
    <xf numFmtId="4" fontId="8" fillId="0" borderId="0" xfId="0" applyNumberFormat="1" applyFont="1" applyAlignment="1">
      <alignment horizontal="right" vertical="center"/>
    </xf>
    <xf numFmtId="4" fontId="8" fillId="0" borderId="0" xfId="0" applyNumberFormat="1" applyFont="1" applyAlignment="1">
      <alignment horizontal="right" vertical="center" wrapText="1"/>
    </xf>
    <xf numFmtId="4" fontId="1" fillId="0" borderId="0" xfId="15" applyNumberFormat="1" applyFont="1" applyAlignment="1">
      <alignment horizontal="right" vertical="top" indent="1"/>
    </xf>
    <xf numFmtId="4" fontId="1" fillId="0" borderId="0" xfId="0" applyNumberFormat="1" applyFont="1" applyAlignment="1">
      <alignment horizontal="right" vertical="top"/>
    </xf>
    <xf numFmtId="0" fontId="1" fillId="0" borderId="0" xfId="15" applyFont="1" applyAlignment="1">
      <alignment horizontal="left" vertical="top"/>
    </xf>
    <xf numFmtId="4" fontId="9" fillId="0" borderId="0" xfId="14" applyNumberFormat="1" applyFont="1" applyAlignment="1">
      <alignment horizontal="right"/>
    </xf>
    <xf numFmtId="2" fontId="1" fillId="0" borderId="0" xfId="14" applyNumberFormat="1" applyAlignment="1">
      <alignment horizontal="justify" vertical="top" wrapText="1"/>
    </xf>
    <xf numFmtId="2" fontId="1" fillId="0" borderId="1" xfId="15" applyNumberFormat="1" applyFont="1" applyBorder="1" applyAlignment="1">
      <alignment horizontal="justify" vertical="center"/>
    </xf>
    <xf numFmtId="0" fontId="8" fillId="0" borderId="0" xfId="14" applyFont="1" applyAlignment="1">
      <alignment horizontal="justify"/>
    </xf>
    <xf numFmtId="4" fontId="8" fillId="0" borderId="0" xfId="14" applyNumberFormat="1" applyFont="1" applyAlignment="1" applyProtection="1">
      <alignment horizontal="center"/>
      <protection locked="0"/>
    </xf>
    <xf numFmtId="4" fontId="8" fillId="0" borderId="0" xfId="14" applyNumberFormat="1" applyFont="1"/>
    <xf numFmtId="4" fontId="8" fillId="0" borderId="0" xfId="14" applyNumberFormat="1" applyFont="1" applyAlignment="1">
      <alignment horizontal="right"/>
    </xf>
    <xf numFmtId="0" fontId="15" fillId="0" borderId="0" xfId="15" applyFont="1" applyAlignment="1">
      <alignment vertical="center" wrapText="1"/>
    </xf>
    <xf numFmtId="0" fontId="8" fillId="0" borderId="0" xfId="14" applyFont="1"/>
    <xf numFmtId="4" fontId="14" fillId="0" borderId="0" xfId="14" applyNumberFormat="1" applyFont="1" applyAlignment="1">
      <alignment horizontal="right"/>
    </xf>
    <xf numFmtId="0" fontId="14" fillId="0" borderId="0" xfId="14" applyFont="1"/>
    <xf numFmtId="0" fontId="14" fillId="0" borderId="0" xfId="14" applyFont="1" applyAlignment="1">
      <alignment horizontal="left" vertical="top"/>
    </xf>
    <xf numFmtId="0" fontId="14" fillId="0" borderId="0" xfId="14" applyFont="1" applyAlignment="1">
      <alignment horizontal="center"/>
    </xf>
    <xf numFmtId="0" fontId="14" fillId="0" borderId="0" xfId="14" applyFont="1" applyAlignment="1">
      <alignment horizontal="center" vertical="top"/>
    </xf>
    <xf numFmtId="4" fontId="14" fillId="0" borderId="0" xfId="14" applyNumberFormat="1" applyFont="1" applyAlignment="1" applyProtection="1">
      <alignment horizontal="center"/>
      <protection locked="0"/>
    </xf>
    <xf numFmtId="4" fontId="14" fillId="0" borderId="0" xfId="14" applyNumberFormat="1" applyFont="1"/>
    <xf numFmtId="0" fontId="14" fillId="0" borderId="0" xfId="14" applyFont="1" applyAlignment="1">
      <alignment horizontal="justify" vertical="top"/>
    </xf>
    <xf numFmtId="0" fontId="14" fillId="0" borderId="0" xfId="14" applyFont="1" applyAlignment="1">
      <alignment horizontal="justify"/>
    </xf>
    <xf numFmtId="0" fontId="14" fillId="0" borderId="0" xfId="14" applyFont="1" applyAlignment="1">
      <alignment horizontal="left"/>
    </xf>
    <xf numFmtId="0" fontId="14" fillId="3" borderId="1" xfId="14" applyFont="1" applyFill="1" applyBorder="1" applyAlignment="1">
      <alignment horizontal="left" vertical="top"/>
    </xf>
    <xf numFmtId="0" fontId="14" fillId="3" borderId="1" xfId="14" applyFont="1" applyFill="1" applyBorder="1" applyAlignment="1">
      <alignment horizontal="center"/>
    </xf>
    <xf numFmtId="0" fontId="14" fillId="3" borderId="1" xfId="14" applyFont="1" applyFill="1" applyBorder="1" applyAlignment="1">
      <alignment horizontal="justify"/>
    </xf>
    <xf numFmtId="4" fontId="14" fillId="3" borderId="1" xfId="14" applyNumberFormat="1" applyFont="1" applyFill="1" applyBorder="1" applyAlignment="1" applyProtection="1">
      <alignment horizontal="center"/>
      <protection locked="0"/>
    </xf>
    <xf numFmtId="4" fontId="14" fillId="3" borderId="1" xfId="14" applyNumberFormat="1" applyFont="1" applyFill="1" applyBorder="1"/>
    <xf numFmtId="4" fontId="14" fillId="3" borderId="0" xfId="14" applyNumberFormat="1" applyFont="1" applyFill="1" applyAlignment="1">
      <alignment horizontal="right"/>
    </xf>
    <xf numFmtId="0" fontId="14" fillId="3" borderId="0" xfId="14" applyFont="1" applyFill="1" applyAlignment="1">
      <alignment horizontal="left" vertical="top"/>
    </xf>
    <xf numFmtId="0" fontId="14" fillId="3" borderId="0" xfId="14" applyFont="1" applyFill="1" applyAlignment="1">
      <alignment horizontal="center"/>
    </xf>
    <xf numFmtId="0" fontId="14" fillId="3" borderId="0" xfId="14" applyFont="1" applyFill="1"/>
    <xf numFmtId="4" fontId="14" fillId="3" borderId="0" xfId="14" applyNumberFormat="1" applyFont="1" applyFill="1" applyAlignment="1" applyProtection="1">
      <alignment horizontal="center"/>
      <protection locked="0"/>
    </xf>
    <xf numFmtId="0" fontId="14" fillId="3" borderId="2" xfId="14" applyFont="1" applyFill="1" applyBorder="1" applyAlignment="1">
      <alignment horizontal="left" vertical="top"/>
    </xf>
    <xf numFmtId="0" fontId="14" fillId="3" borderId="2" xfId="14" applyFont="1" applyFill="1" applyBorder="1" applyAlignment="1">
      <alignment horizontal="center"/>
    </xf>
    <xf numFmtId="0" fontId="14" fillId="3" borderId="2" xfId="14" applyFont="1" applyFill="1" applyBorder="1" applyAlignment="1">
      <alignment horizontal="justify"/>
    </xf>
    <xf numFmtId="4" fontId="14" fillId="3" borderId="2" xfId="14" applyNumberFormat="1" applyFont="1" applyFill="1" applyBorder="1" applyAlignment="1" applyProtection="1">
      <alignment horizontal="center"/>
      <protection locked="0"/>
    </xf>
    <xf numFmtId="4" fontId="14" fillId="3" borderId="2" xfId="14" applyNumberFormat="1" applyFont="1" applyFill="1" applyBorder="1"/>
    <xf numFmtId="0" fontId="8" fillId="0" borderId="0" xfId="15" applyFont="1" applyAlignment="1">
      <alignment horizontal="center" vertical="top"/>
    </xf>
    <xf numFmtId="0" fontId="8" fillId="0" borderId="0" xfId="14" applyFont="1" applyAlignment="1">
      <alignment horizontal="justify" vertical="justify" wrapText="1"/>
    </xf>
    <xf numFmtId="2" fontId="1" fillId="0" borderId="0" xfId="0" applyNumberFormat="1" applyFont="1" applyAlignment="1">
      <alignment horizontal="justify" vertical="top" wrapText="1"/>
    </xf>
    <xf numFmtId="2" fontId="8" fillId="0" borderId="0" xfId="0" applyNumberFormat="1" applyFont="1" applyAlignment="1">
      <alignment horizontal="justify" vertical="top" wrapText="1"/>
    </xf>
    <xf numFmtId="0" fontId="7" fillId="3" borderId="0" xfId="14" applyFont="1" applyFill="1" applyAlignment="1">
      <alignment horizontal="center" vertical="center" wrapText="1"/>
    </xf>
    <xf numFmtId="0" fontId="14" fillId="3" borderId="0" xfId="14" applyFont="1" applyFill="1" applyAlignment="1">
      <alignment horizontal="center" vertical="top"/>
    </xf>
    <xf numFmtId="171" fontId="8" fillId="0" borderId="0" xfId="0" applyNumberFormat="1" applyFont="1" applyAlignment="1" applyProtection="1">
      <alignment horizontal="center" vertical="center"/>
      <protection locked="0"/>
    </xf>
    <xf numFmtId="172" fontId="14" fillId="3" borderId="0" xfId="14" applyNumberFormat="1" applyFont="1" applyFill="1"/>
    <xf numFmtId="171" fontId="8" fillId="0" borderId="0" xfId="0" applyNumberFormat="1" applyFont="1" applyAlignment="1">
      <alignment vertical="center"/>
    </xf>
    <xf numFmtId="171" fontId="8" fillId="0" borderId="0" xfId="0" applyNumberFormat="1" applyFont="1" applyAlignment="1">
      <alignment vertical="center" wrapText="1"/>
    </xf>
    <xf numFmtId="171" fontId="1" fillId="0" borderId="1" xfId="14" applyNumberFormat="1" applyBorder="1" applyAlignment="1" applyProtection="1">
      <alignment horizontal="center"/>
      <protection locked="0"/>
    </xf>
    <xf numFmtId="171" fontId="1" fillId="0" borderId="1" xfId="14" applyNumberFormat="1" applyBorder="1"/>
    <xf numFmtId="171" fontId="7" fillId="0" borderId="0" xfId="14" applyNumberFormat="1" applyFont="1" applyAlignment="1" applyProtection="1">
      <alignment horizontal="center"/>
      <protection locked="0"/>
    </xf>
    <xf numFmtId="171" fontId="7" fillId="0" borderId="0" xfId="14" applyNumberFormat="1" applyFont="1"/>
    <xf numFmtId="171" fontId="1" fillId="0" borderId="0" xfId="14" applyNumberFormat="1" applyAlignment="1" applyProtection="1">
      <alignment horizontal="center"/>
      <protection locked="0"/>
    </xf>
    <xf numFmtId="171" fontId="1" fillId="0" borderId="0" xfId="14" applyNumberFormat="1"/>
    <xf numFmtId="171" fontId="1" fillId="0" borderId="0" xfId="15" applyNumberFormat="1" applyFont="1" applyAlignment="1" applyProtection="1">
      <alignment horizontal="center" vertical="center"/>
      <protection locked="0"/>
    </xf>
    <xf numFmtId="171" fontId="1" fillId="0" borderId="0" xfId="15" applyNumberFormat="1" applyFont="1" applyAlignment="1">
      <alignment vertical="center"/>
    </xf>
    <xf numFmtId="171" fontId="1" fillId="0" borderId="0" xfId="15" applyNumberFormat="1" applyFont="1" applyAlignment="1">
      <alignment horizontal="justify" vertical="center"/>
    </xf>
    <xf numFmtId="171" fontId="8" fillId="0" borderId="0" xfId="14" applyNumberFormat="1" applyFont="1" applyAlignment="1" applyProtection="1">
      <alignment horizontal="center" vertical="center"/>
      <protection locked="0"/>
    </xf>
    <xf numFmtId="171" fontId="1" fillId="0" borderId="0" xfId="0" applyNumberFormat="1" applyFont="1" applyAlignment="1" applyProtection="1">
      <alignment horizontal="center"/>
      <protection locked="0"/>
    </xf>
    <xf numFmtId="171" fontId="1" fillId="0" borderId="0" xfId="0" applyNumberFormat="1" applyFont="1"/>
    <xf numFmtId="171" fontId="1" fillId="0" borderId="0" xfId="1" applyNumberFormat="1" applyFont="1" applyFill="1" applyBorder="1" applyAlignment="1" applyProtection="1">
      <alignment horizontal="center" vertical="top"/>
      <protection locked="0"/>
    </xf>
    <xf numFmtId="171" fontId="1" fillId="0" borderId="0" xfId="1" applyNumberFormat="1" applyFont="1" applyFill="1" applyBorder="1" applyAlignment="1" applyProtection="1">
      <alignment horizontal="right" vertical="top"/>
    </xf>
    <xf numFmtId="171" fontId="1" fillId="0" borderId="0" xfId="0" applyNumberFormat="1" applyFont="1" applyAlignment="1">
      <alignment vertical="top"/>
    </xf>
    <xf numFmtId="171" fontId="8" fillId="0" borderId="0" xfId="2" applyNumberFormat="1" applyFont="1" applyFill="1" applyAlignment="1" applyProtection="1">
      <alignment horizontal="center" vertical="center"/>
      <protection locked="0"/>
    </xf>
    <xf numFmtId="171" fontId="1" fillId="0" borderId="2" xfId="14" applyNumberFormat="1" applyBorder="1" applyAlignment="1" applyProtection="1">
      <alignment horizontal="center"/>
      <protection locked="0"/>
    </xf>
    <xf numFmtId="171" fontId="1" fillId="0" borderId="2" xfId="14" applyNumberFormat="1" applyBorder="1"/>
    <xf numFmtId="171" fontId="7" fillId="0" borderId="0" xfId="0" applyNumberFormat="1" applyFont="1"/>
    <xf numFmtId="172" fontId="14" fillId="0" borderId="0" xfId="14" applyNumberFormat="1" applyFont="1"/>
    <xf numFmtId="0" fontId="8" fillId="3" borderId="3" xfId="14" applyFont="1" applyFill="1" applyBorder="1" applyAlignment="1">
      <alignment horizontal="center"/>
    </xf>
    <xf numFmtId="0" fontId="8" fillId="3" borderId="3" xfId="14" applyFont="1" applyFill="1" applyBorder="1" applyAlignment="1">
      <alignment horizontal="justify"/>
    </xf>
    <xf numFmtId="0" fontId="8" fillId="3" borderId="3" xfId="14" applyFont="1" applyFill="1" applyBorder="1" applyAlignment="1">
      <alignment horizontal="left" vertical="top"/>
    </xf>
    <xf numFmtId="0" fontId="1" fillId="3" borderId="3" xfId="14" applyFill="1" applyBorder="1" applyAlignment="1">
      <alignment horizontal="center"/>
    </xf>
    <xf numFmtId="4" fontId="1" fillId="3" borderId="3" xfId="14" applyNumberFormat="1" applyFill="1" applyBorder="1" applyAlignment="1" applyProtection="1">
      <alignment horizontal="center"/>
      <protection locked="0"/>
    </xf>
    <xf numFmtId="172" fontId="8" fillId="3" borderId="3" xfId="14" applyNumberFormat="1" applyFont="1" applyFill="1" applyBorder="1"/>
    <xf numFmtId="0" fontId="8" fillId="3" borderId="3" xfId="14" applyFont="1" applyFill="1" applyBorder="1"/>
    <xf numFmtId="4" fontId="1" fillId="3" borderId="3" xfId="14" applyNumberFormat="1" applyFill="1" applyBorder="1" applyAlignment="1">
      <alignment horizontal="center"/>
    </xf>
  </cellXfs>
  <cellStyles count="28">
    <cellStyle name="Comma 2" xfId="2"/>
    <cellStyle name="Comma 2 2" xfId="18"/>
    <cellStyle name="Comma 3" xfId="3"/>
    <cellStyle name="Comma 4" xfId="4"/>
    <cellStyle name="Comma 4 2" xfId="5"/>
    <cellStyle name="Comma 4 3" xfId="19"/>
    <cellStyle name="Excel Built-in Normal" xfId="6"/>
    <cellStyle name="FL-dok-kom." xfId="24"/>
    <cellStyle name="Normal 10" xfId="7"/>
    <cellStyle name="Normal 10 2" xfId="25"/>
    <cellStyle name="Normal 2" xfId="8"/>
    <cellStyle name="Normal 2 2" xfId="9"/>
    <cellStyle name="Normal 2 2 2" xfId="21"/>
    <cellStyle name="Normal 2 3" xfId="20"/>
    <cellStyle name="Normal 3" xfId="16"/>
    <cellStyle name="Normal 3 2" xfId="10"/>
    <cellStyle name="Normal 4" xfId="11"/>
    <cellStyle name="Normal 4 2" xfId="22"/>
    <cellStyle name="Normal 4 3" xfId="26"/>
    <cellStyle name="Normal 49" xfId="12"/>
    <cellStyle name="Normal 5" xfId="23"/>
    <cellStyle name="Normal 6" xfId="17"/>
    <cellStyle name="Normal 8" xfId="13"/>
    <cellStyle name="Normal_Troskovnik_36301" xfId="27"/>
    <cellStyle name="Normal_Troskovnik_Kanalizacija" xfId="14"/>
    <cellStyle name="Normal_Troskovnik_Kanalizacija 2" xfId="15"/>
    <cellStyle name="Normalno" xfId="0" builtinId="0"/>
    <cellStyle name="Zarez" xfId="1" builtinId="3"/>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IO142"/>
  <sheetViews>
    <sheetView showZeros="0" tabSelected="1" view="pageBreakPreview" zoomScale="130" zoomScaleNormal="100" zoomScaleSheetLayoutView="130" zoomScalePageLayoutView="110" workbookViewId="0">
      <selection activeCell="C112" sqref="C112"/>
    </sheetView>
  </sheetViews>
  <sheetFormatPr defaultColWidth="9.28515625" defaultRowHeight="12.75" x14ac:dyDescent="0.2"/>
  <cols>
    <col min="1" max="1" width="3.42578125" style="28" customWidth="1"/>
    <col min="2" max="2" width="6.140625" style="35" customWidth="1"/>
    <col min="3" max="3" width="66" style="5" customWidth="1"/>
    <col min="4" max="4" width="2" style="6" customWidth="1"/>
    <col min="5" max="5" width="7.85546875" style="8" customWidth="1"/>
    <col min="6" max="6" width="11.5703125" style="9" customWidth="1"/>
    <col min="7" max="7" width="10.42578125" style="103" customWidth="1"/>
    <col min="8" max="8" width="10.28515625" style="7" customWidth="1"/>
    <col min="9" max="16384" width="9.28515625" style="7"/>
  </cols>
  <sheetData>
    <row r="1" spans="1:7" s="67" customFormat="1" x14ac:dyDescent="0.2">
      <c r="A1" s="24"/>
      <c r="B1" s="32"/>
      <c r="C1" s="41"/>
      <c r="D1" s="42"/>
      <c r="E1" s="43"/>
      <c r="F1" s="44"/>
      <c r="G1" s="92"/>
    </row>
    <row r="2" spans="1:7" s="67" customFormat="1" ht="15" x14ac:dyDescent="0.2">
      <c r="A2" s="141" t="s">
        <v>26</v>
      </c>
      <c r="B2" s="141"/>
      <c r="C2" s="141"/>
      <c r="D2" s="141"/>
      <c r="E2" s="141"/>
      <c r="F2" s="141"/>
      <c r="G2" s="93"/>
    </row>
    <row r="3" spans="1:7" s="67" customFormat="1" ht="24" customHeight="1" x14ac:dyDescent="0.2">
      <c r="A3" s="141"/>
      <c r="B3" s="141"/>
      <c r="C3" s="141"/>
      <c r="D3" s="141"/>
      <c r="E3" s="141"/>
      <c r="F3" s="141"/>
      <c r="G3" s="93"/>
    </row>
    <row r="4" spans="1:7" s="67" customFormat="1" x14ac:dyDescent="0.2">
      <c r="A4" s="24"/>
      <c r="B4" s="33"/>
      <c r="C4" s="45"/>
      <c r="D4" s="42"/>
      <c r="E4" s="46"/>
      <c r="F4" s="47"/>
      <c r="G4" s="94"/>
    </row>
    <row r="5" spans="1:7" s="67" customFormat="1" ht="38.25" x14ac:dyDescent="0.2">
      <c r="A5" s="24"/>
      <c r="B5" s="33"/>
      <c r="C5" s="138" t="s">
        <v>27</v>
      </c>
      <c r="D5" s="42"/>
      <c r="E5" s="46"/>
      <c r="F5" s="47"/>
      <c r="G5" s="94"/>
    </row>
    <row r="6" spans="1:7" s="67" customFormat="1" x14ac:dyDescent="0.2">
      <c r="A6" s="24"/>
      <c r="B6" s="33"/>
      <c r="C6" s="45"/>
      <c r="D6" s="42"/>
      <c r="E6" s="46"/>
      <c r="F6" s="47"/>
      <c r="G6" s="94"/>
    </row>
    <row r="7" spans="1:7" s="66" customFormat="1" ht="15" x14ac:dyDescent="0.25">
      <c r="A7" s="25" t="s">
        <v>40</v>
      </c>
      <c r="B7" s="11"/>
      <c r="C7" s="14" t="s">
        <v>11</v>
      </c>
      <c r="D7" s="11"/>
      <c r="E7" s="13"/>
      <c r="F7" s="12"/>
      <c r="G7" s="95"/>
    </row>
    <row r="8" spans="1:7" s="67" customFormat="1" x14ac:dyDescent="0.2">
      <c r="A8" s="24"/>
      <c r="B8" s="33"/>
      <c r="C8" s="41"/>
      <c r="D8" s="42"/>
      <c r="E8" s="49"/>
      <c r="F8" s="47"/>
      <c r="G8" s="94"/>
    </row>
    <row r="9" spans="1:7" s="1" customFormat="1" ht="15" x14ac:dyDescent="0.25">
      <c r="A9" s="25" t="s">
        <v>1</v>
      </c>
      <c r="B9" s="11"/>
      <c r="C9" s="14" t="s">
        <v>2</v>
      </c>
      <c r="D9" s="15"/>
      <c r="E9" s="16"/>
      <c r="F9" s="17"/>
      <c r="G9" s="96"/>
    </row>
    <row r="10" spans="1:7" s="67" customFormat="1" x14ac:dyDescent="0.2">
      <c r="A10" s="24"/>
      <c r="B10" s="32"/>
      <c r="C10" s="50"/>
      <c r="D10" s="42"/>
      <c r="E10" s="51"/>
      <c r="F10" s="36"/>
      <c r="G10" s="65"/>
    </row>
    <row r="11" spans="1:7" s="67" customFormat="1" ht="118.9" customHeight="1" x14ac:dyDescent="0.2">
      <c r="A11" s="26" t="s">
        <v>3</v>
      </c>
      <c r="B11" s="33"/>
      <c r="C11" s="39" t="s">
        <v>28</v>
      </c>
      <c r="D11" s="42"/>
      <c r="E11" s="49"/>
      <c r="F11" s="47"/>
      <c r="G11" s="94"/>
    </row>
    <row r="12" spans="1:7" s="3" customFormat="1" ht="15" customHeight="1" x14ac:dyDescent="0.2">
      <c r="A12" s="24"/>
      <c r="B12" s="30" t="s">
        <v>4</v>
      </c>
      <c r="C12" s="22">
        <v>180</v>
      </c>
      <c r="D12" s="30" t="s">
        <v>19</v>
      </c>
      <c r="E12" s="143"/>
      <c r="F12" s="145">
        <f>+E12*C12</f>
        <v>0</v>
      </c>
      <c r="G12" s="98"/>
    </row>
    <row r="13" spans="1:7" s="21" customFormat="1" x14ac:dyDescent="0.2">
      <c r="A13" s="69"/>
      <c r="B13" s="70"/>
      <c r="C13" s="89"/>
      <c r="D13" s="19"/>
      <c r="E13" s="143"/>
      <c r="F13" s="146"/>
      <c r="G13" s="99"/>
    </row>
    <row r="14" spans="1:7" s="67" customFormat="1" x14ac:dyDescent="0.2">
      <c r="A14" s="27"/>
      <c r="B14" s="34"/>
      <c r="C14" s="82"/>
      <c r="D14" s="48"/>
      <c r="E14" s="147"/>
      <c r="F14" s="148"/>
      <c r="G14" s="94"/>
    </row>
    <row r="15" spans="1:7" s="66" customFormat="1" ht="15" x14ac:dyDescent="0.25">
      <c r="A15" s="25" t="s">
        <v>1</v>
      </c>
      <c r="B15" s="11"/>
      <c r="C15" s="14" t="s">
        <v>10</v>
      </c>
      <c r="D15" s="11"/>
      <c r="E15" s="149"/>
      <c r="F15" s="150">
        <f>SUM(F11:F13)</f>
        <v>0</v>
      </c>
      <c r="G15" s="95"/>
    </row>
    <row r="16" spans="1:7" s="67" customFormat="1" x14ac:dyDescent="0.2">
      <c r="A16" s="83"/>
      <c r="B16" s="84"/>
      <c r="C16" s="85"/>
      <c r="D16" s="86"/>
      <c r="E16" s="87"/>
      <c r="F16" s="88"/>
      <c r="G16" s="94"/>
    </row>
    <row r="17" spans="1:7" s="67" customFormat="1" x14ac:dyDescent="0.2">
      <c r="A17" s="24"/>
      <c r="B17" s="33"/>
      <c r="C17" s="41"/>
      <c r="D17" s="42"/>
      <c r="E17" s="49"/>
      <c r="F17" s="47"/>
      <c r="G17" s="94"/>
    </row>
    <row r="18" spans="1:7" s="66" customFormat="1" ht="15" x14ac:dyDescent="0.25">
      <c r="A18" s="25" t="s">
        <v>5</v>
      </c>
      <c r="B18" s="11"/>
      <c r="C18" s="14" t="s">
        <v>6</v>
      </c>
      <c r="D18" s="11"/>
      <c r="E18" s="13"/>
      <c r="F18" s="12"/>
      <c r="G18" s="95"/>
    </row>
    <row r="19" spans="1:7" s="67" customFormat="1" x14ac:dyDescent="0.2">
      <c r="A19" s="24"/>
      <c r="B19" s="32"/>
      <c r="C19" s="50"/>
      <c r="D19" s="42"/>
      <c r="E19" s="51"/>
      <c r="F19" s="36"/>
      <c r="G19" s="65"/>
    </row>
    <row r="20" spans="1:7" s="60" customFormat="1" ht="242.25" x14ac:dyDescent="0.2">
      <c r="A20" s="24" t="s">
        <v>3</v>
      </c>
      <c r="B20" s="90"/>
      <c r="C20" s="104" t="s">
        <v>39</v>
      </c>
      <c r="D20" s="57"/>
      <c r="E20" s="58"/>
      <c r="F20" s="59"/>
      <c r="G20" s="100"/>
    </row>
    <row r="21" spans="1:7" s="60" customFormat="1" ht="25.5" x14ac:dyDescent="0.2">
      <c r="A21" s="24"/>
      <c r="B21" s="90"/>
      <c r="C21" s="104" t="s">
        <v>20</v>
      </c>
      <c r="D21" s="57"/>
      <c r="E21" s="58"/>
      <c r="F21" s="59"/>
      <c r="G21" s="100"/>
    </row>
    <row r="22" spans="1:7" s="53" customFormat="1" ht="15" customHeight="1" x14ac:dyDescent="0.2">
      <c r="A22" s="102"/>
      <c r="B22" s="137" t="s">
        <v>21</v>
      </c>
      <c r="C22" s="71" t="str">
        <f>"- iskop rova za ugradnju rubnjaka: V = 85×3,2×0,2 = "&amp;ROUNDUP((85*3.2*0.2),1)&amp;" m³"</f>
        <v>- iskop rova za ugradnju rubnjaka: V = 85×3,2×0,2 = 54,4 m³</v>
      </c>
      <c r="D22" s="37"/>
      <c r="E22" s="52"/>
      <c r="F22" s="38"/>
      <c r="G22" s="97"/>
    </row>
    <row r="23" spans="1:7" s="53" customFormat="1" ht="15" customHeight="1" x14ac:dyDescent="0.2">
      <c r="A23" s="102"/>
      <c r="B23" s="137"/>
      <c r="C23" s="71"/>
      <c r="D23" s="37"/>
      <c r="E23" s="52"/>
      <c r="F23" s="38"/>
      <c r="G23" s="97"/>
    </row>
    <row r="24" spans="1:7" s="53" customFormat="1" ht="15" customHeight="1" x14ac:dyDescent="0.2">
      <c r="A24" s="102"/>
      <c r="B24" s="137"/>
      <c r="C24" s="71"/>
      <c r="D24" s="37"/>
      <c r="E24" s="52"/>
      <c r="F24" s="38"/>
      <c r="G24" s="97"/>
    </row>
    <row r="25" spans="1:7" s="53" customFormat="1" ht="15" customHeight="1" x14ac:dyDescent="0.2">
      <c r="A25" s="102"/>
      <c r="B25" s="137"/>
      <c r="C25" s="71"/>
      <c r="D25" s="37"/>
      <c r="E25" s="52"/>
      <c r="F25" s="38"/>
      <c r="G25" s="97"/>
    </row>
    <row r="26" spans="1:7" s="53" customFormat="1" ht="15" customHeight="1" x14ac:dyDescent="0.2">
      <c r="A26" s="102"/>
      <c r="B26" s="137"/>
      <c r="C26" s="71"/>
      <c r="D26" s="37"/>
      <c r="E26" s="52"/>
      <c r="F26" s="38"/>
      <c r="G26" s="97"/>
    </row>
    <row r="27" spans="1:7" s="53" customFormat="1" ht="15" customHeight="1" x14ac:dyDescent="0.2">
      <c r="A27" s="102"/>
      <c r="B27" s="2"/>
      <c r="C27" s="105" t="s">
        <v>31</v>
      </c>
      <c r="D27" s="37"/>
      <c r="E27" s="75"/>
      <c r="F27" s="38"/>
      <c r="G27" s="97"/>
    </row>
    <row r="28" spans="1:7" s="10" customFormat="1" ht="15" customHeight="1" x14ac:dyDescent="0.2">
      <c r="A28" s="72"/>
      <c r="B28" s="2" t="s">
        <v>18</v>
      </c>
      <c r="C28" s="22">
        <f>55</f>
        <v>55</v>
      </c>
      <c r="D28" s="2" t="s">
        <v>19</v>
      </c>
      <c r="E28" s="143"/>
      <c r="F28" s="145">
        <f>+E28*C28</f>
        <v>0</v>
      </c>
      <c r="G28" s="98"/>
    </row>
    <row r="29" spans="1:7" s="10" customFormat="1" x14ac:dyDescent="0.2">
      <c r="A29" s="72"/>
      <c r="B29" s="2"/>
      <c r="C29" s="22"/>
      <c r="D29" s="2"/>
      <c r="E29" s="143"/>
      <c r="F29" s="145"/>
      <c r="G29" s="98"/>
    </row>
    <row r="30" spans="1:7" s="67" customFormat="1" ht="102" x14ac:dyDescent="0.2">
      <c r="A30" s="24" t="s">
        <v>7</v>
      </c>
      <c r="B30" s="33"/>
      <c r="C30" s="79" t="s">
        <v>29</v>
      </c>
      <c r="D30" s="42"/>
      <c r="E30" s="151"/>
      <c r="F30" s="152"/>
      <c r="G30" s="94"/>
    </row>
    <row r="31" spans="1:7" s="53" customFormat="1" ht="15" customHeight="1" x14ac:dyDescent="0.2">
      <c r="A31" s="102"/>
      <c r="B31" s="137" t="s">
        <v>21</v>
      </c>
      <c r="C31" s="71" t="str">
        <f>"- količina pijeska: V = 255×0,05 = "&amp;ROUNDUP((255*0.05),1)&amp;" m³"</f>
        <v>- količina pijeska: V = 255×0,05 = 12,8 m³</v>
      </c>
      <c r="D31" s="37"/>
      <c r="E31" s="153"/>
      <c r="F31" s="154"/>
      <c r="G31" s="97"/>
    </row>
    <row r="32" spans="1:7" s="53" customFormat="1" ht="15" customHeight="1" x14ac:dyDescent="0.2">
      <c r="A32" s="102"/>
      <c r="B32" s="137"/>
      <c r="C32" s="71"/>
      <c r="D32" s="37"/>
      <c r="E32" s="153"/>
      <c r="F32" s="154"/>
      <c r="G32" s="97"/>
    </row>
    <row r="33" spans="1:43" s="53" customFormat="1" ht="15" customHeight="1" x14ac:dyDescent="0.2">
      <c r="A33" s="102"/>
      <c r="B33" s="137"/>
      <c r="C33" s="71"/>
      <c r="D33" s="37"/>
      <c r="E33" s="153"/>
      <c r="F33" s="154"/>
      <c r="G33" s="97"/>
    </row>
    <row r="34" spans="1:43" s="53" customFormat="1" ht="15" customHeight="1" x14ac:dyDescent="0.2">
      <c r="A34" s="102"/>
      <c r="B34" s="137"/>
      <c r="C34" s="71"/>
      <c r="D34" s="37"/>
      <c r="E34" s="153"/>
      <c r="F34" s="154"/>
      <c r="G34" s="97"/>
    </row>
    <row r="35" spans="1:43" s="53" customFormat="1" ht="15" customHeight="1" x14ac:dyDescent="0.2">
      <c r="A35" s="102"/>
      <c r="B35" s="137"/>
      <c r="C35" s="71"/>
      <c r="D35" s="37"/>
      <c r="E35" s="153"/>
      <c r="F35" s="154"/>
      <c r="G35" s="97"/>
    </row>
    <row r="36" spans="1:43" s="53" customFormat="1" ht="15" customHeight="1" x14ac:dyDescent="0.2">
      <c r="A36" s="102"/>
      <c r="B36" s="2"/>
      <c r="C36" s="105" t="s">
        <v>30</v>
      </c>
      <c r="D36" s="37"/>
      <c r="E36" s="155"/>
      <c r="F36" s="154"/>
      <c r="G36" s="97"/>
    </row>
    <row r="37" spans="1:43" s="3" customFormat="1" ht="15" customHeight="1" x14ac:dyDescent="0.2">
      <c r="A37" s="24"/>
      <c r="B37" s="30" t="s">
        <v>18</v>
      </c>
      <c r="C37" s="22">
        <f>13</f>
        <v>13</v>
      </c>
      <c r="D37" s="30" t="s">
        <v>19</v>
      </c>
      <c r="E37" s="156"/>
      <c r="F37" s="145">
        <f>+E37*C37</f>
        <v>0</v>
      </c>
      <c r="G37" s="98"/>
    </row>
    <row r="38" spans="1:43" s="67" customFormat="1" x14ac:dyDescent="0.2">
      <c r="A38" s="24"/>
      <c r="B38" s="32"/>
      <c r="C38" s="46"/>
      <c r="D38" s="42"/>
      <c r="E38" s="157"/>
      <c r="F38" s="158"/>
      <c r="G38" s="65"/>
    </row>
    <row r="39" spans="1:43" s="63" customFormat="1" ht="102" x14ac:dyDescent="0.2">
      <c r="A39" s="69" t="s">
        <v>8</v>
      </c>
      <c r="B39" s="69"/>
      <c r="C39" s="79" t="s">
        <v>32</v>
      </c>
      <c r="D39" s="80"/>
      <c r="E39" s="159"/>
      <c r="F39" s="160"/>
      <c r="G39" s="61"/>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row>
    <row r="40" spans="1:43" s="53" customFormat="1" ht="15" customHeight="1" x14ac:dyDescent="0.2">
      <c r="A40" s="102"/>
      <c r="B40" s="137" t="s">
        <v>21</v>
      </c>
      <c r="C40" s="71" t="str">
        <f>"- volumen ugradnje: 272×0,2 = "&amp;ROUNDUP((272*0.2),1)&amp;" m³"</f>
        <v>- volumen ugradnje: 272×0,2 = 54,4 m³</v>
      </c>
      <c r="D40" s="37"/>
      <c r="E40" s="153"/>
      <c r="F40" s="154"/>
      <c r="G40" s="97"/>
    </row>
    <row r="41" spans="1:43" s="53" customFormat="1" ht="15" customHeight="1" x14ac:dyDescent="0.2">
      <c r="A41" s="102"/>
      <c r="B41" s="137"/>
      <c r="C41" s="71"/>
      <c r="D41" s="37"/>
      <c r="E41" s="153"/>
      <c r="F41" s="154"/>
      <c r="G41" s="97"/>
    </row>
    <row r="42" spans="1:43" s="53" customFormat="1" ht="15" customHeight="1" x14ac:dyDescent="0.2">
      <c r="A42" s="102"/>
      <c r="B42" s="2"/>
      <c r="C42" s="105">
        <f>55</f>
        <v>55</v>
      </c>
      <c r="D42" s="37"/>
      <c r="E42" s="155"/>
      <c r="F42" s="154"/>
      <c r="G42" s="97"/>
    </row>
    <row r="43" spans="1:43" s="3" customFormat="1" ht="15" customHeight="1" x14ac:dyDescent="0.2">
      <c r="A43" s="24"/>
      <c r="B43" s="30" t="s">
        <v>18</v>
      </c>
      <c r="C43" s="22">
        <f>55</f>
        <v>55</v>
      </c>
      <c r="D43" s="30" t="s">
        <v>19</v>
      </c>
      <c r="E43" s="156"/>
      <c r="F43" s="145">
        <f>+E43*C43</f>
        <v>0</v>
      </c>
      <c r="G43" s="98"/>
    </row>
    <row r="44" spans="1:43" s="56" customFormat="1" x14ac:dyDescent="0.2">
      <c r="A44" s="72"/>
      <c r="B44" s="76"/>
      <c r="C44" s="77"/>
      <c r="D44" s="73"/>
      <c r="E44" s="157"/>
      <c r="F44" s="158"/>
      <c r="G44" s="65"/>
    </row>
    <row r="45" spans="1:43" s="56" customFormat="1" x14ac:dyDescent="0.2">
      <c r="A45" s="72"/>
      <c r="B45" s="76"/>
      <c r="C45" s="77"/>
      <c r="D45" s="73"/>
      <c r="E45" s="157"/>
      <c r="F45" s="158"/>
      <c r="G45" s="65"/>
    </row>
    <row r="46" spans="1:43" s="54" customFormat="1" x14ac:dyDescent="0.2">
      <c r="A46" s="81" t="s">
        <v>38</v>
      </c>
      <c r="B46" s="31"/>
      <c r="C46" s="140" t="s">
        <v>41</v>
      </c>
      <c r="D46" s="55"/>
      <c r="E46" s="157"/>
      <c r="F46" s="161"/>
      <c r="G46" s="94"/>
    </row>
    <row r="47" spans="1:43" s="23" customFormat="1" ht="1.1499999999999999" customHeight="1" x14ac:dyDescent="0.25">
      <c r="A47" s="102"/>
      <c r="B47" s="137"/>
      <c r="C47" s="71"/>
      <c r="D47" s="37"/>
      <c r="E47" s="153"/>
      <c r="F47" s="154"/>
      <c r="G47" s="95"/>
    </row>
    <row r="48" spans="1:43" s="54" customFormat="1" hidden="1" x14ac:dyDescent="0.2">
      <c r="A48" s="102"/>
      <c r="B48" s="137"/>
      <c r="C48" s="71"/>
      <c r="D48" s="37"/>
      <c r="E48" s="153"/>
      <c r="F48" s="154"/>
      <c r="G48" s="94"/>
    </row>
    <row r="49" spans="1:7" s="54" customFormat="1" hidden="1" x14ac:dyDescent="0.2">
      <c r="A49" s="102"/>
      <c r="B49" s="137"/>
      <c r="C49" s="71"/>
      <c r="D49" s="37"/>
      <c r="E49" s="153"/>
      <c r="F49" s="154"/>
      <c r="G49" s="94"/>
    </row>
    <row r="50" spans="1:7" s="23" customFormat="1" ht="15" hidden="1" x14ac:dyDescent="0.25">
      <c r="A50" s="102"/>
      <c r="B50" s="137"/>
      <c r="C50" s="71"/>
      <c r="D50" s="37"/>
      <c r="E50" s="153"/>
      <c r="F50" s="154"/>
      <c r="G50" s="68"/>
    </row>
    <row r="51" spans="1:7" s="54" customFormat="1" x14ac:dyDescent="0.2">
      <c r="A51" s="102"/>
      <c r="B51" s="137"/>
      <c r="C51" s="71"/>
      <c r="D51" s="37"/>
      <c r="E51" s="153"/>
      <c r="F51" s="154"/>
      <c r="G51" s="65"/>
    </row>
    <row r="52" spans="1:7" s="64" customFormat="1" x14ac:dyDescent="0.2">
      <c r="A52" s="102"/>
      <c r="B52" s="2"/>
      <c r="C52" s="105"/>
      <c r="D52" s="37"/>
      <c r="E52" s="155"/>
      <c r="F52" s="154"/>
      <c r="G52" s="101"/>
    </row>
    <row r="53" spans="1:7" s="53" customFormat="1" ht="15" customHeight="1" x14ac:dyDescent="0.2">
      <c r="A53" s="81"/>
      <c r="B53" s="29" t="s">
        <v>13</v>
      </c>
      <c r="C53" s="91">
        <v>6</v>
      </c>
      <c r="D53" s="20" t="s">
        <v>19</v>
      </c>
      <c r="E53" s="162"/>
      <c r="F53" s="145">
        <f>C53*E53</f>
        <v>0</v>
      </c>
      <c r="G53" s="97"/>
    </row>
    <row r="54" spans="1:7" s="53" customFormat="1" ht="15" customHeight="1" x14ac:dyDescent="0.2">
      <c r="A54" s="27"/>
      <c r="B54" s="34"/>
      <c r="C54" s="82"/>
      <c r="D54" s="48"/>
      <c r="E54" s="147"/>
      <c r="F54" s="148"/>
      <c r="G54" s="97"/>
    </row>
    <row r="55" spans="1:7" s="53" customFormat="1" ht="15" customHeight="1" x14ac:dyDescent="0.25">
      <c r="A55" s="25" t="s">
        <v>5</v>
      </c>
      <c r="B55" s="11"/>
      <c r="C55" s="14" t="s">
        <v>12</v>
      </c>
      <c r="D55" s="11"/>
      <c r="E55" s="149"/>
      <c r="F55" s="150">
        <f>SUM(F20:F53)</f>
        <v>0</v>
      </c>
      <c r="G55" s="97"/>
    </row>
    <row r="56" spans="1:7" s="53" customFormat="1" ht="15" customHeight="1" x14ac:dyDescent="0.2">
      <c r="A56" s="83"/>
      <c r="B56" s="84"/>
      <c r="C56" s="85"/>
      <c r="D56" s="86"/>
      <c r="E56" s="163"/>
      <c r="F56" s="164"/>
      <c r="G56" s="97"/>
    </row>
    <row r="57" spans="1:7" s="53" customFormat="1" ht="15" customHeight="1" x14ac:dyDescent="0.2">
      <c r="A57" s="24"/>
      <c r="B57" s="33"/>
      <c r="C57" s="41"/>
      <c r="D57" s="42"/>
      <c r="E57" s="151"/>
      <c r="F57" s="152"/>
      <c r="G57" s="97"/>
    </row>
    <row r="58" spans="1:7" s="53" customFormat="1" ht="15" customHeight="1" x14ac:dyDescent="0.25">
      <c r="A58" s="25" t="s">
        <v>9</v>
      </c>
      <c r="B58" s="11"/>
      <c r="C58" s="14" t="s">
        <v>24</v>
      </c>
      <c r="D58" s="11"/>
      <c r="E58" s="149"/>
      <c r="F58" s="165"/>
      <c r="G58" s="97"/>
    </row>
    <row r="59" spans="1:7" s="4" customFormat="1" x14ac:dyDescent="0.2">
      <c r="A59" s="24"/>
      <c r="B59" s="33"/>
      <c r="C59" s="41"/>
      <c r="D59" s="42"/>
      <c r="E59" s="151"/>
      <c r="F59" s="158"/>
      <c r="G59" s="98"/>
    </row>
    <row r="60" spans="1:7" s="4" customFormat="1" ht="127.5" x14ac:dyDescent="0.2">
      <c r="A60" s="81" t="s">
        <v>3</v>
      </c>
      <c r="B60" s="31"/>
      <c r="C60" s="40" t="s">
        <v>42</v>
      </c>
      <c r="D60" s="55"/>
      <c r="E60" s="157"/>
      <c r="F60" s="161"/>
      <c r="G60" s="98"/>
    </row>
    <row r="61" spans="1:7" s="64" customFormat="1" x14ac:dyDescent="0.2">
      <c r="A61" s="102"/>
      <c r="B61" s="137" t="s">
        <v>21</v>
      </c>
      <c r="C61" s="71" t="str">
        <f>"- površina tlakovca: "&amp;ROUNDUP((255),1)&amp;" m²"</f>
        <v>- površina tlakovca: 255 m²</v>
      </c>
      <c r="D61" s="37"/>
      <c r="E61" s="153"/>
      <c r="F61" s="154"/>
      <c r="G61" s="101"/>
    </row>
    <row r="62" spans="1:7" s="53" customFormat="1" ht="15" customHeight="1" x14ac:dyDescent="0.2">
      <c r="A62" s="102"/>
      <c r="B62" s="137"/>
      <c r="C62" s="71"/>
      <c r="D62" s="37"/>
      <c r="E62" s="153"/>
      <c r="F62" s="154"/>
      <c r="G62" s="97"/>
    </row>
    <row r="63" spans="1:7" s="53" customFormat="1" ht="15" customHeight="1" x14ac:dyDescent="0.2">
      <c r="A63" s="102"/>
      <c r="B63" s="137"/>
      <c r="C63" s="71"/>
      <c r="D63" s="37"/>
      <c r="E63" s="153"/>
      <c r="F63" s="154"/>
      <c r="G63" s="97"/>
    </row>
    <row r="64" spans="1:7" s="53" customFormat="1" ht="15" customHeight="1" x14ac:dyDescent="0.2">
      <c r="A64" s="102"/>
      <c r="B64" s="137"/>
      <c r="C64" s="71"/>
      <c r="D64" s="37"/>
      <c r="E64" s="153"/>
      <c r="F64" s="154"/>
      <c r="G64" s="97"/>
    </row>
    <row r="65" spans="1:9" s="53" customFormat="1" ht="15" customHeight="1" x14ac:dyDescent="0.2">
      <c r="A65" s="102"/>
      <c r="B65" s="137"/>
      <c r="C65" s="71"/>
      <c r="D65" s="37"/>
      <c r="E65" s="153"/>
      <c r="F65" s="154"/>
      <c r="G65" s="97"/>
    </row>
    <row r="66" spans="1:9" s="53" customFormat="1" ht="15" customHeight="1" x14ac:dyDescent="0.2">
      <c r="A66" s="102"/>
      <c r="B66" s="2"/>
      <c r="C66" s="105" t="s">
        <v>34</v>
      </c>
      <c r="D66" s="37"/>
      <c r="E66" s="155"/>
      <c r="F66" s="154"/>
      <c r="G66" s="97"/>
    </row>
    <row r="67" spans="1:9" s="53" customFormat="1" ht="15" customHeight="1" x14ac:dyDescent="0.2">
      <c r="A67" s="81"/>
      <c r="B67" s="74" t="s">
        <v>17</v>
      </c>
      <c r="C67" s="91">
        <f>255</f>
        <v>255</v>
      </c>
      <c r="D67" s="20" t="s">
        <v>19</v>
      </c>
      <c r="E67" s="162"/>
      <c r="F67" s="145">
        <f>C67*E67</f>
        <v>0</v>
      </c>
      <c r="G67" s="97"/>
    </row>
    <row r="68" spans="1:9" s="4" customFormat="1" x14ac:dyDescent="0.2">
      <c r="A68" s="81"/>
      <c r="B68" s="18"/>
      <c r="C68" s="89"/>
      <c r="D68" s="20"/>
      <c r="E68" s="143"/>
      <c r="F68" s="145"/>
      <c r="G68" s="98"/>
    </row>
    <row r="69" spans="1:9" s="67" customFormat="1" ht="102" x14ac:dyDescent="0.2">
      <c r="A69" s="81" t="s">
        <v>7</v>
      </c>
      <c r="B69" s="31"/>
      <c r="C69" s="139" t="s">
        <v>22</v>
      </c>
      <c r="D69" s="55"/>
      <c r="E69" s="157"/>
      <c r="F69" s="161"/>
      <c r="G69" s="94"/>
    </row>
    <row r="70" spans="1:9" s="67" customFormat="1" x14ac:dyDescent="0.2">
      <c r="A70" s="102"/>
      <c r="B70" s="137" t="s">
        <v>21</v>
      </c>
      <c r="C70" s="71" t="str">
        <f>"- ugradnja rubnjaka: L = "&amp;ROUNDUP((170),1)&amp;" m'"</f>
        <v>- ugradnja rubnjaka: L = 170 m'</v>
      </c>
      <c r="D70" s="37"/>
      <c r="E70" s="153"/>
      <c r="F70" s="154"/>
      <c r="G70" s="94"/>
    </row>
    <row r="71" spans="1:9" s="66" customFormat="1" ht="15" x14ac:dyDescent="0.25">
      <c r="A71" s="102"/>
      <c r="B71" s="137"/>
      <c r="C71" s="71"/>
      <c r="D71" s="37"/>
      <c r="E71" s="153"/>
      <c r="F71" s="154"/>
      <c r="G71" s="95"/>
    </row>
    <row r="72" spans="1:9" s="67" customFormat="1" ht="13.15" customHeight="1" x14ac:dyDescent="0.2">
      <c r="A72" s="102"/>
      <c r="B72" s="137"/>
      <c r="C72" s="71"/>
      <c r="D72" s="37"/>
      <c r="E72" s="153"/>
      <c r="F72" s="154"/>
      <c r="G72" s="94"/>
    </row>
    <row r="73" spans="1:9" s="67" customFormat="1" ht="12" customHeight="1" x14ac:dyDescent="0.2">
      <c r="A73" s="102"/>
      <c r="B73" s="137"/>
      <c r="C73" s="71"/>
      <c r="D73" s="37"/>
      <c r="E73" s="153"/>
      <c r="F73" s="154"/>
      <c r="G73" s="94"/>
    </row>
    <row r="74" spans="1:9" s="111" customFormat="1" ht="13.9" customHeight="1" x14ac:dyDescent="0.2">
      <c r="A74" s="102"/>
      <c r="B74" s="137"/>
      <c r="C74" s="71"/>
      <c r="D74" s="37"/>
      <c r="E74" s="153"/>
      <c r="F74" s="154"/>
      <c r="G74" s="109"/>
      <c r="H74" s="110"/>
      <c r="I74" s="110"/>
    </row>
    <row r="75" spans="1:9" s="113" customFormat="1" ht="13.15" customHeight="1" x14ac:dyDescent="0.2">
      <c r="A75" s="102"/>
      <c r="B75" s="2"/>
      <c r="C75" s="105" t="s">
        <v>33</v>
      </c>
      <c r="D75" s="37"/>
      <c r="E75" s="155"/>
      <c r="F75" s="154"/>
      <c r="G75" s="112"/>
      <c r="H75" s="110"/>
      <c r="I75" s="110"/>
    </row>
    <row r="76" spans="1:9" s="113" customFormat="1" ht="13.5" customHeight="1" x14ac:dyDescent="0.2">
      <c r="A76" s="81"/>
      <c r="B76" s="29" t="s">
        <v>13</v>
      </c>
      <c r="C76" s="91">
        <v>170</v>
      </c>
      <c r="D76" s="20" t="s">
        <v>19</v>
      </c>
      <c r="E76" s="162"/>
      <c r="F76" s="145">
        <f>C76*E76</f>
        <v>0</v>
      </c>
      <c r="G76" s="112"/>
      <c r="H76" s="110"/>
      <c r="I76" s="110"/>
    </row>
    <row r="77" spans="1:9" s="113" customFormat="1" ht="13.5" customHeight="1" x14ac:dyDescent="0.2">
      <c r="A77" s="81"/>
      <c r="B77" s="18"/>
      <c r="C77" s="89"/>
      <c r="D77" s="20"/>
      <c r="E77" s="143"/>
      <c r="F77" s="145"/>
      <c r="G77" s="112"/>
      <c r="H77" s="110"/>
      <c r="I77" s="110"/>
    </row>
    <row r="78" spans="1:9" s="113" customFormat="1" ht="57.6" customHeight="1" x14ac:dyDescent="0.2">
      <c r="A78" s="81" t="s">
        <v>8</v>
      </c>
      <c r="B78" s="31"/>
      <c r="C78" s="139" t="s">
        <v>36</v>
      </c>
      <c r="D78" s="55"/>
      <c r="E78" s="157"/>
      <c r="F78" s="161"/>
      <c r="G78" s="112"/>
      <c r="H78" s="110"/>
      <c r="I78" s="110"/>
    </row>
    <row r="79" spans="1:9" s="113" customFormat="1" ht="13.5" x14ac:dyDescent="0.2">
      <c r="A79" s="102"/>
      <c r="B79" s="137"/>
      <c r="C79" s="71"/>
      <c r="D79" s="37"/>
      <c r="E79" s="153"/>
      <c r="F79" s="154"/>
      <c r="G79" s="112"/>
    </row>
    <row r="80" spans="1:9" s="113" customFormat="1" ht="15" customHeight="1" x14ac:dyDescent="0.2">
      <c r="A80" s="102"/>
      <c r="B80" s="137"/>
      <c r="C80" s="71"/>
      <c r="D80" s="37"/>
      <c r="E80" s="155"/>
      <c r="F80" s="154"/>
      <c r="G80" s="112"/>
    </row>
    <row r="81" spans="1:7" s="113" customFormat="1" ht="15.6" customHeight="1" x14ac:dyDescent="0.2">
      <c r="A81" s="102"/>
      <c r="B81" s="78" t="s">
        <v>35</v>
      </c>
      <c r="C81" s="91">
        <v>8</v>
      </c>
      <c r="D81" s="20" t="s">
        <v>19</v>
      </c>
      <c r="E81" s="162"/>
      <c r="F81" s="145">
        <f>C81*E81</f>
        <v>0</v>
      </c>
      <c r="G81" s="112"/>
    </row>
    <row r="82" spans="1:7" s="113" customFormat="1" ht="15" customHeight="1" x14ac:dyDescent="0.2">
      <c r="A82" s="102"/>
      <c r="B82" s="137"/>
      <c r="C82" s="71"/>
      <c r="D82" s="37"/>
      <c r="E82" s="153"/>
      <c r="F82" s="154"/>
      <c r="G82" s="112"/>
    </row>
    <row r="83" spans="1:7" s="113" customFormat="1" ht="51" x14ac:dyDescent="0.2">
      <c r="A83" s="81" t="s">
        <v>38</v>
      </c>
      <c r="B83" s="31"/>
      <c r="C83" s="139" t="s">
        <v>37</v>
      </c>
      <c r="D83" s="55"/>
      <c r="E83" s="157"/>
      <c r="F83" s="161"/>
      <c r="G83" s="112"/>
    </row>
    <row r="84" spans="1:7" s="113" customFormat="1" ht="13.5" x14ac:dyDescent="0.2">
      <c r="A84" s="102"/>
      <c r="B84" s="30" t="s">
        <v>18</v>
      </c>
      <c r="C84" s="91">
        <v>1</v>
      </c>
      <c r="D84" s="20" t="s">
        <v>19</v>
      </c>
      <c r="E84" s="162"/>
      <c r="F84" s="145">
        <f>C84*E84</f>
        <v>0</v>
      </c>
      <c r="G84" s="112"/>
    </row>
    <row r="85" spans="1:7" s="113" customFormat="1" ht="13.5" x14ac:dyDescent="0.2">
      <c r="A85" s="27"/>
      <c r="B85" s="34"/>
      <c r="C85" s="82"/>
      <c r="D85" s="42"/>
      <c r="E85" s="151"/>
      <c r="F85" s="152"/>
      <c r="G85" s="112"/>
    </row>
    <row r="86" spans="1:7" s="113" customFormat="1" ht="15" x14ac:dyDescent="0.25">
      <c r="A86" s="25" t="s">
        <v>9</v>
      </c>
      <c r="B86" s="11"/>
      <c r="C86" s="14" t="s">
        <v>23</v>
      </c>
      <c r="D86" s="11"/>
      <c r="E86" s="149"/>
      <c r="F86" s="150">
        <f>SUM(F60:F84)</f>
        <v>0</v>
      </c>
      <c r="G86" s="112"/>
    </row>
    <row r="87" spans="1:7" s="113" customFormat="1" ht="13.5" x14ac:dyDescent="0.2">
      <c r="A87" s="83"/>
      <c r="B87" s="84"/>
      <c r="C87" s="85"/>
      <c r="D87" s="86"/>
      <c r="E87" s="163"/>
      <c r="F87" s="164"/>
      <c r="G87" s="112"/>
    </row>
    <row r="88" spans="1:7" s="113" customFormat="1" ht="13.5" x14ac:dyDescent="0.2">
      <c r="A88" s="24"/>
      <c r="B88" s="33"/>
      <c r="C88" s="41"/>
      <c r="D88" s="42"/>
      <c r="E88" s="49"/>
      <c r="F88" s="47"/>
      <c r="G88" s="127"/>
    </row>
    <row r="89" spans="1:7" s="113" customFormat="1" ht="13.5" x14ac:dyDescent="0.2">
      <c r="A89" s="24"/>
      <c r="B89" s="33"/>
      <c r="C89" s="106"/>
      <c r="D89" s="33"/>
      <c r="E89" s="107"/>
      <c r="F89" s="108"/>
      <c r="G89" s="127"/>
    </row>
    <row r="90" spans="1:7" s="113" customFormat="1" ht="13.5" x14ac:dyDescent="0.2">
      <c r="A90" s="142" t="s">
        <v>0</v>
      </c>
      <c r="B90" s="142"/>
      <c r="C90" s="142"/>
      <c r="D90" s="142"/>
      <c r="E90" s="142"/>
      <c r="F90" s="142"/>
      <c r="G90" s="127"/>
    </row>
    <row r="91" spans="1:7" s="67" customFormat="1" ht="13.5" x14ac:dyDescent="0.2">
      <c r="A91" s="114"/>
      <c r="B91" s="115"/>
      <c r="C91" s="116"/>
      <c r="D91" s="115"/>
      <c r="E91" s="117"/>
      <c r="F91" s="118"/>
      <c r="G91" s="94"/>
    </row>
    <row r="92" spans="1:7" s="67" customFormat="1" ht="13.5" x14ac:dyDescent="0.2">
      <c r="A92" s="114"/>
      <c r="B92" s="115"/>
      <c r="C92" s="119"/>
      <c r="D92" s="115"/>
      <c r="E92" s="117"/>
      <c r="F92" s="118"/>
      <c r="G92" s="94"/>
    </row>
    <row r="93" spans="1:7" s="67" customFormat="1" ht="13.5" x14ac:dyDescent="0.2">
      <c r="A93" s="114"/>
      <c r="B93" s="115"/>
      <c r="C93" s="120" t="s">
        <v>11</v>
      </c>
      <c r="D93" s="115"/>
      <c r="E93" s="117"/>
      <c r="F93" s="166"/>
      <c r="G93" s="94"/>
    </row>
    <row r="94" spans="1:7" ht="13.5" x14ac:dyDescent="0.2">
      <c r="A94" s="114"/>
      <c r="B94" s="115"/>
      <c r="C94" s="120"/>
      <c r="D94" s="115"/>
      <c r="E94" s="117"/>
      <c r="F94" s="166"/>
    </row>
    <row r="95" spans="1:7" ht="13.5" x14ac:dyDescent="0.2">
      <c r="A95" s="114"/>
      <c r="B95" s="115"/>
      <c r="C95" s="120"/>
      <c r="D95" s="115"/>
      <c r="E95" s="117"/>
      <c r="F95" s="166"/>
    </row>
    <row r="96" spans="1:7" ht="13.5" x14ac:dyDescent="0.2">
      <c r="A96" s="114"/>
      <c r="B96" s="115"/>
      <c r="C96" s="120" t="s">
        <v>14</v>
      </c>
      <c r="D96" s="115"/>
      <c r="E96" s="117"/>
      <c r="F96" s="166">
        <f>F15</f>
        <v>0</v>
      </c>
    </row>
    <row r="97" spans="1:249" ht="13.5" x14ac:dyDescent="0.2">
      <c r="A97" s="114"/>
      <c r="B97" s="115"/>
      <c r="C97" s="120"/>
      <c r="D97" s="115"/>
      <c r="E97" s="117"/>
      <c r="F97" s="166"/>
    </row>
    <row r="98" spans="1:249" ht="13.5" x14ac:dyDescent="0.2">
      <c r="A98" s="114"/>
      <c r="B98" s="115"/>
      <c r="C98" s="120"/>
      <c r="D98" s="115"/>
      <c r="E98" s="117"/>
      <c r="F98" s="166"/>
    </row>
    <row r="99" spans="1:249" ht="13.5" x14ac:dyDescent="0.2">
      <c r="A99" s="114"/>
      <c r="B99" s="115"/>
      <c r="C99" s="120" t="s">
        <v>15</v>
      </c>
      <c r="D99" s="115"/>
      <c r="E99" s="117"/>
      <c r="F99" s="166">
        <f>F55</f>
        <v>0</v>
      </c>
    </row>
    <row r="100" spans="1:249" ht="13.5" x14ac:dyDescent="0.2">
      <c r="A100" s="114"/>
      <c r="B100" s="115"/>
      <c r="C100" s="121"/>
      <c r="D100" s="115"/>
      <c r="E100" s="117"/>
      <c r="F100" s="166"/>
    </row>
    <row r="101" spans="1:249" ht="13.5" x14ac:dyDescent="0.2">
      <c r="A101" s="114"/>
      <c r="B101" s="115"/>
      <c r="C101" s="121"/>
      <c r="D101" s="115"/>
      <c r="E101" s="117"/>
      <c r="F101" s="166"/>
    </row>
    <row r="102" spans="1:249" ht="13.5" x14ac:dyDescent="0.2">
      <c r="A102" s="114"/>
      <c r="B102" s="115"/>
      <c r="C102" s="120" t="s">
        <v>25</v>
      </c>
      <c r="D102" s="115"/>
      <c r="E102" s="117"/>
      <c r="F102" s="166">
        <f>F86</f>
        <v>0</v>
      </c>
    </row>
    <row r="103" spans="1:249" s="6" customFormat="1" ht="13.5" x14ac:dyDescent="0.2">
      <c r="A103" s="114"/>
      <c r="B103" s="115"/>
      <c r="C103" s="120"/>
      <c r="D103" s="115"/>
      <c r="E103" s="117"/>
      <c r="F103" s="118"/>
      <c r="G103" s="103"/>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row>
    <row r="104" spans="1:249" s="6" customFormat="1" ht="13.5" x14ac:dyDescent="0.2">
      <c r="A104" s="114"/>
      <c r="B104" s="115"/>
      <c r="C104" s="120"/>
      <c r="D104" s="115"/>
      <c r="E104" s="117"/>
      <c r="F104" s="118"/>
      <c r="G104" s="103"/>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row>
    <row r="105" spans="1:249" s="6" customFormat="1" ht="13.5" x14ac:dyDescent="0.2">
      <c r="A105" s="122"/>
      <c r="B105" s="123"/>
      <c r="C105" s="124"/>
      <c r="D105" s="123"/>
      <c r="E105" s="125"/>
      <c r="F105" s="126"/>
      <c r="G105" s="103"/>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row>
    <row r="106" spans="1:249" s="6" customFormat="1" ht="13.5" x14ac:dyDescent="0.2">
      <c r="A106" s="128"/>
      <c r="B106" s="129"/>
      <c r="C106" s="130" t="s">
        <v>16</v>
      </c>
      <c r="D106" s="129"/>
      <c r="E106" s="131"/>
      <c r="F106" s="144">
        <f>SUM(F93:F96:F99:F102)</f>
        <v>0</v>
      </c>
      <c r="G106" s="103"/>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row>
    <row r="107" spans="1:249" s="6" customFormat="1" ht="13.5" x14ac:dyDescent="0.2">
      <c r="A107" s="132"/>
      <c r="B107" s="133"/>
      <c r="C107" s="134"/>
      <c r="D107" s="133"/>
      <c r="E107" s="135"/>
      <c r="F107" s="136"/>
      <c r="G107" s="103"/>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row>
    <row r="108" spans="1:249" s="6" customFormat="1" x14ac:dyDescent="0.2">
      <c r="A108" s="169"/>
      <c r="B108" s="167"/>
      <c r="C108" s="168" t="s">
        <v>43</v>
      </c>
      <c r="D108" s="170"/>
      <c r="E108" s="171"/>
      <c r="F108" s="172">
        <f>PRODUCT(F106*0.25)</f>
        <v>0</v>
      </c>
      <c r="G108" s="103"/>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row>
    <row r="109" spans="1:249" s="6" customFormat="1" x14ac:dyDescent="0.2">
      <c r="A109" s="169"/>
      <c r="B109" s="167"/>
      <c r="C109" s="173" t="s">
        <v>44</v>
      </c>
      <c r="D109" s="170"/>
      <c r="E109" s="174"/>
      <c r="F109" s="172">
        <f>SUM(F106:F108)</f>
        <v>0</v>
      </c>
      <c r="G109" s="103"/>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row>
    <row r="110" spans="1:249" s="6" customFormat="1" x14ac:dyDescent="0.2">
      <c r="A110" s="24"/>
      <c r="B110" s="33"/>
      <c r="C110" s="41"/>
      <c r="D110" s="42"/>
      <c r="E110" s="46"/>
      <c r="F110" s="47"/>
      <c r="G110" s="103"/>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row>
    <row r="111" spans="1:249" s="6" customFormat="1" x14ac:dyDescent="0.2">
      <c r="A111" s="28"/>
      <c r="B111" s="35"/>
      <c r="C111" s="5"/>
      <c r="E111" s="8"/>
      <c r="F111" s="9"/>
      <c r="G111" s="103"/>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row>
    <row r="112" spans="1:249" s="6" customFormat="1" x14ac:dyDescent="0.2">
      <c r="A112" s="28"/>
      <c r="B112" s="35"/>
      <c r="C112" s="5"/>
      <c r="E112" s="8"/>
      <c r="F112" s="9"/>
      <c r="G112" s="103"/>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row>
    <row r="113" spans="1:249" s="6" customFormat="1" x14ac:dyDescent="0.2">
      <c r="A113" s="28"/>
      <c r="B113" s="35"/>
      <c r="C113" s="5"/>
      <c r="E113" s="8"/>
      <c r="F113" s="9"/>
      <c r="G113" s="103"/>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row>
    <row r="114" spans="1:249" s="6" customFormat="1" x14ac:dyDescent="0.2">
      <c r="A114" s="28"/>
      <c r="B114" s="35"/>
      <c r="C114" s="5"/>
      <c r="E114" s="8"/>
      <c r="F114" s="9"/>
      <c r="G114" s="103"/>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row>
    <row r="115" spans="1:249" s="6" customFormat="1" x14ac:dyDescent="0.2">
      <c r="A115" s="28"/>
      <c r="B115" s="35"/>
      <c r="C115" s="5"/>
      <c r="E115" s="8"/>
      <c r="F115" s="9"/>
      <c r="G115" s="103"/>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row>
    <row r="116" spans="1:249" s="6" customFormat="1" x14ac:dyDescent="0.2">
      <c r="A116" s="28"/>
      <c r="B116" s="35"/>
      <c r="C116" s="5"/>
      <c r="E116" s="8"/>
      <c r="F116" s="9"/>
      <c r="G116" s="103"/>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row>
    <row r="117" spans="1:249" s="6" customFormat="1" x14ac:dyDescent="0.2">
      <c r="A117" s="28"/>
      <c r="B117" s="35"/>
      <c r="C117" s="5"/>
      <c r="E117" s="8"/>
      <c r="F117" s="9"/>
      <c r="G117" s="103"/>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row>
    <row r="118" spans="1:249" s="6" customFormat="1" x14ac:dyDescent="0.2">
      <c r="A118" s="28"/>
      <c r="B118" s="35"/>
      <c r="C118" s="5"/>
      <c r="E118" s="8"/>
      <c r="F118" s="9"/>
      <c r="G118" s="103"/>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row>
    <row r="119" spans="1:249" s="6" customFormat="1" x14ac:dyDescent="0.2">
      <c r="A119" s="28"/>
      <c r="B119" s="35"/>
      <c r="C119" s="5"/>
      <c r="E119" s="8"/>
      <c r="F119" s="9"/>
      <c r="G119" s="103"/>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row>
    <row r="120" spans="1:249" s="6" customFormat="1" x14ac:dyDescent="0.2">
      <c r="A120" s="28"/>
      <c r="B120" s="35"/>
      <c r="C120" s="5"/>
      <c r="E120" s="8"/>
      <c r="F120" s="9"/>
      <c r="G120" s="103"/>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row>
    <row r="121" spans="1:249" s="6" customFormat="1" x14ac:dyDescent="0.2">
      <c r="A121" s="28"/>
      <c r="B121" s="35"/>
      <c r="C121" s="5"/>
      <c r="E121" s="8"/>
      <c r="F121" s="9"/>
      <c r="G121" s="103"/>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row>
    <row r="122" spans="1:249" s="6" customFormat="1" x14ac:dyDescent="0.2">
      <c r="A122" s="28"/>
      <c r="B122" s="35"/>
      <c r="C122" s="5"/>
      <c r="E122" s="8"/>
      <c r="F122" s="9"/>
      <c r="G122" s="103"/>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row>
    <row r="123" spans="1:249" s="6" customFormat="1" x14ac:dyDescent="0.2">
      <c r="A123" s="28"/>
      <c r="B123" s="35"/>
      <c r="C123" s="5"/>
      <c r="E123" s="8"/>
      <c r="F123" s="9"/>
      <c r="G123" s="103"/>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row>
    <row r="124" spans="1:249" s="6" customFormat="1" x14ac:dyDescent="0.2">
      <c r="A124" s="28"/>
      <c r="B124" s="35"/>
      <c r="C124" s="5"/>
      <c r="E124" s="8"/>
      <c r="F124" s="9"/>
      <c r="G124" s="103"/>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row>
    <row r="125" spans="1:249" s="6" customFormat="1" x14ac:dyDescent="0.2">
      <c r="A125" s="28"/>
      <c r="B125" s="35"/>
      <c r="C125" s="5"/>
      <c r="E125" s="8"/>
      <c r="F125" s="9"/>
      <c r="G125" s="103"/>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row>
    <row r="126" spans="1:249" s="6" customFormat="1" x14ac:dyDescent="0.2">
      <c r="A126" s="28"/>
      <c r="B126" s="35"/>
      <c r="C126" s="5"/>
      <c r="E126" s="8"/>
      <c r="F126" s="9"/>
      <c r="G126" s="103"/>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row>
    <row r="127" spans="1:249" s="6" customFormat="1" x14ac:dyDescent="0.2">
      <c r="A127" s="28"/>
      <c r="B127" s="35"/>
      <c r="C127" s="5"/>
      <c r="E127" s="8"/>
      <c r="F127" s="9"/>
      <c r="G127" s="103"/>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row>
    <row r="128" spans="1:249" s="6" customFormat="1" x14ac:dyDescent="0.2">
      <c r="A128" s="28"/>
      <c r="B128" s="35"/>
      <c r="C128" s="5"/>
      <c r="E128" s="8"/>
      <c r="F128" s="9"/>
      <c r="G128" s="103"/>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row>
    <row r="129" spans="1:249" s="6" customFormat="1" x14ac:dyDescent="0.2">
      <c r="A129" s="28"/>
      <c r="B129" s="35"/>
      <c r="C129" s="5"/>
      <c r="E129" s="8"/>
      <c r="F129" s="9"/>
      <c r="G129" s="103"/>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row>
    <row r="130" spans="1:249" s="6" customFormat="1" x14ac:dyDescent="0.2">
      <c r="A130" s="28"/>
      <c r="B130" s="35"/>
      <c r="C130" s="5"/>
      <c r="E130" s="8"/>
      <c r="F130" s="9"/>
      <c r="G130" s="103"/>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row>
    <row r="131" spans="1:249" s="6" customFormat="1" x14ac:dyDescent="0.2">
      <c r="A131" s="28"/>
      <c r="B131" s="35"/>
      <c r="C131" s="5"/>
      <c r="E131" s="8"/>
      <c r="F131" s="9"/>
      <c r="G131" s="103"/>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row>
    <row r="132" spans="1:249" s="6" customFormat="1" x14ac:dyDescent="0.2">
      <c r="A132" s="28"/>
      <c r="B132" s="35"/>
      <c r="C132" s="5"/>
      <c r="E132" s="8"/>
      <c r="F132" s="9"/>
      <c r="G132" s="103"/>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row>
    <row r="133" spans="1:249" s="6" customFormat="1" x14ac:dyDescent="0.2">
      <c r="A133" s="28"/>
      <c r="B133" s="35"/>
      <c r="C133" s="5"/>
      <c r="E133" s="8"/>
      <c r="F133" s="9"/>
      <c r="G133" s="103"/>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row>
    <row r="134" spans="1:249" s="6" customFormat="1" x14ac:dyDescent="0.2">
      <c r="A134" s="28"/>
      <c r="B134" s="35"/>
      <c r="C134" s="5"/>
      <c r="E134" s="8"/>
      <c r="F134" s="9"/>
      <c r="G134" s="103"/>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row>
    <row r="135" spans="1:249" s="6" customFormat="1" x14ac:dyDescent="0.2">
      <c r="A135" s="28"/>
      <c r="B135" s="35"/>
      <c r="C135" s="5"/>
      <c r="E135" s="8"/>
      <c r="F135" s="9"/>
      <c r="G135" s="103"/>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row>
    <row r="136" spans="1:249" s="6" customFormat="1" x14ac:dyDescent="0.2">
      <c r="A136" s="28"/>
      <c r="B136" s="35"/>
      <c r="C136" s="5"/>
      <c r="E136" s="8"/>
      <c r="F136" s="9"/>
      <c r="G136" s="103"/>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row>
    <row r="137" spans="1:249" s="6" customFormat="1" x14ac:dyDescent="0.2">
      <c r="A137" s="28"/>
      <c r="B137" s="35"/>
      <c r="C137" s="5"/>
      <c r="E137" s="8"/>
      <c r="F137" s="9"/>
      <c r="G137" s="103"/>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row>
    <row r="138" spans="1:249" s="6" customFormat="1" x14ac:dyDescent="0.2">
      <c r="A138" s="28"/>
      <c r="B138" s="35"/>
      <c r="C138" s="5"/>
      <c r="E138" s="8"/>
      <c r="F138" s="9"/>
      <c r="G138" s="103"/>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row>
    <row r="139" spans="1:249" s="6" customFormat="1" x14ac:dyDescent="0.2">
      <c r="A139" s="28"/>
      <c r="B139" s="35"/>
      <c r="C139" s="5"/>
      <c r="E139" s="8"/>
      <c r="F139" s="9"/>
      <c r="G139" s="103"/>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row>
    <row r="140" spans="1:249" s="6" customFormat="1" x14ac:dyDescent="0.2">
      <c r="A140" s="28"/>
      <c r="B140" s="35"/>
      <c r="C140" s="5"/>
      <c r="E140" s="8"/>
      <c r="F140" s="9"/>
      <c r="G140" s="103"/>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row>
    <row r="141" spans="1:249" s="6" customFormat="1" x14ac:dyDescent="0.2">
      <c r="A141" s="28"/>
      <c r="B141" s="35"/>
      <c r="C141" s="5"/>
      <c r="E141" s="8"/>
      <c r="F141" s="9"/>
      <c r="G141" s="103"/>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row>
    <row r="142" spans="1:249" s="6" customFormat="1" x14ac:dyDescent="0.2">
      <c r="A142" s="28"/>
      <c r="B142" s="35"/>
      <c r="C142" s="5"/>
      <c r="E142" s="8"/>
      <c r="F142" s="9"/>
      <c r="G142" s="103"/>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row>
  </sheetData>
  <mergeCells count="2">
    <mergeCell ref="A2:F3"/>
    <mergeCell ref="A90:F90"/>
  </mergeCells>
  <pageMargins left="0.70866141732283472" right="0.70866141732283472" top="0.74803149606299213" bottom="0.74803149606299213" header="0.31496062992125984" footer="0.31496062992125984"/>
  <pageSetup paperSize="9" scale="90" orientation="portrait" useFirstPageNumber="1" r:id="rId1"/>
  <headerFooter>
    <oddHeader>&amp;LFLUM-ING d.o.o. Rijeka&amp;RFL 190023/GP+IZVP</oddHeader>
    <oddFooter xml:space="preserve">&amp;L&amp;"Arial,Bold"&amp;9SANACIJA OBALNIH ŠETNICA VAZMORAC LOPAR - 2.DIO&amp;"Arial,Regular"
Rijeka, veljača 2023.&amp;R&amp;9&amp;P         </oddFooter>
  </headerFooter>
  <rowBreaks count="3" manualBreakCount="3">
    <brk id="17" max="6" man="1"/>
    <brk id="57" max="6" man="1"/>
    <brk id="8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Pješačka staza Lopar</vt:lpstr>
      <vt:lpstr>Sheet1</vt:lpstr>
      <vt:lpstr>'Pješačka staza Lopar'!Ispis_naslova</vt:lpstr>
      <vt:lpstr>'Pješačka staza Lopar'!Podrucje_ispisa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Marijana</cp:lastModifiedBy>
  <cp:lastPrinted>2023-03-23T07:10:48Z</cp:lastPrinted>
  <dcterms:created xsi:type="dcterms:W3CDTF">1999-03-16T21:12:22Z</dcterms:created>
  <dcterms:modified xsi:type="dcterms:W3CDTF">2023-04-06T11:37:41Z</dcterms:modified>
</cp:coreProperties>
</file>